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send\"/>
    </mc:Choice>
  </mc:AlternateContent>
  <xr:revisionPtr revIDLastSave="0" documentId="13_ncr:1_{3D2EFB09-22CF-40F0-8D69-3912DE076BD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Q1" sheetId="1" r:id="rId1"/>
    <sheet name="Q2" sheetId="2" r:id="rId2"/>
    <sheet name="Q3" sheetId="5" r:id="rId3"/>
    <sheet name="Q4" sheetId="12" r:id="rId4"/>
    <sheet name="Q8 chi-sq" sheetId="3" r:id="rId5"/>
    <sheet name="Q8 K-S test" sheetId="4" r:id="rId6"/>
    <sheet name="Q10" sheetId="8" r:id="rId7"/>
    <sheet name="Lec.06 chi-sq" sheetId="9" r:id="rId8"/>
    <sheet name="Lec.06 K-S test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  <c r="H10" i="3"/>
  <c r="H11" i="3"/>
  <c r="H12" i="3"/>
  <c r="H8" i="3"/>
  <c r="F4" i="9"/>
  <c r="F5" i="9"/>
  <c r="F6" i="9"/>
  <c r="F7" i="9"/>
  <c r="F8" i="9"/>
  <c r="F9" i="9"/>
  <c r="F10" i="9"/>
  <c r="F11" i="9"/>
  <c r="F12" i="9"/>
  <c r="F13" i="9"/>
  <c r="H34" i="9"/>
  <c r="F33" i="3"/>
  <c r="D8" i="12" l="1"/>
  <c r="C9" i="12" s="1"/>
  <c r="D9" i="12" s="1"/>
  <c r="E9" i="12" s="1"/>
  <c r="E8" i="12" l="1"/>
  <c r="M107" i="10"/>
  <c r="G4" i="10"/>
  <c r="H4" i="10" s="1"/>
  <c r="G5" i="10"/>
  <c r="H5" i="10" s="1"/>
  <c r="G6" i="10"/>
  <c r="H6" i="10" s="1"/>
  <c r="G7" i="10"/>
  <c r="H7" i="10" s="1"/>
  <c r="G8" i="10"/>
  <c r="H8" i="10" s="1"/>
  <c r="G9" i="10"/>
  <c r="H9" i="10" s="1"/>
  <c r="G10" i="10"/>
  <c r="H10" i="10" s="1"/>
  <c r="G11" i="10"/>
  <c r="H11" i="10" s="1"/>
  <c r="G12" i="10"/>
  <c r="H12" i="10" s="1"/>
  <c r="G13" i="10"/>
  <c r="H13" i="10" s="1"/>
  <c r="G14" i="10"/>
  <c r="H14" i="10" s="1"/>
  <c r="G15" i="10"/>
  <c r="H15" i="10" s="1"/>
  <c r="G16" i="10"/>
  <c r="H16" i="10" s="1"/>
  <c r="G17" i="10"/>
  <c r="H17" i="10" s="1"/>
  <c r="G18" i="10"/>
  <c r="H18" i="10" s="1"/>
  <c r="G19" i="10"/>
  <c r="H19" i="10" s="1"/>
  <c r="G20" i="10"/>
  <c r="H20" i="10" s="1"/>
  <c r="G21" i="10"/>
  <c r="H21" i="10" s="1"/>
  <c r="G22" i="10"/>
  <c r="H22" i="10" s="1"/>
  <c r="G23" i="10"/>
  <c r="H23" i="10" s="1"/>
  <c r="G24" i="10"/>
  <c r="H24" i="10" s="1"/>
  <c r="G25" i="10"/>
  <c r="H25" i="10" s="1"/>
  <c r="G26" i="10"/>
  <c r="H26" i="10" s="1"/>
  <c r="G27" i="10"/>
  <c r="H27" i="10" s="1"/>
  <c r="G28" i="10"/>
  <c r="H28" i="10" s="1"/>
  <c r="G29" i="10"/>
  <c r="H29" i="10" s="1"/>
  <c r="G30" i="10"/>
  <c r="H30" i="10" s="1"/>
  <c r="G31" i="10"/>
  <c r="H31" i="10" s="1"/>
  <c r="G32" i="10"/>
  <c r="H32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1" i="10"/>
  <c r="H41" i="10" s="1"/>
  <c r="G42" i="10"/>
  <c r="H42" i="10" s="1"/>
  <c r="G43" i="10"/>
  <c r="H43" i="10" s="1"/>
  <c r="G44" i="10"/>
  <c r="H44" i="10" s="1"/>
  <c r="G45" i="10"/>
  <c r="H45" i="10" s="1"/>
  <c r="G46" i="10"/>
  <c r="H46" i="10" s="1"/>
  <c r="G47" i="10"/>
  <c r="H47" i="10" s="1"/>
  <c r="G48" i="10"/>
  <c r="H48" i="10" s="1"/>
  <c r="G49" i="10"/>
  <c r="H49" i="10" s="1"/>
  <c r="G50" i="10"/>
  <c r="H50" i="10" s="1"/>
  <c r="G51" i="10"/>
  <c r="H51" i="10" s="1"/>
  <c r="G52" i="10"/>
  <c r="H52" i="10" s="1"/>
  <c r="G53" i="10"/>
  <c r="H53" i="10" s="1"/>
  <c r="G54" i="10"/>
  <c r="H54" i="10" s="1"/>
  <c r="G55" i="10"/>
  <c r="H55" i="10" s="1"/>
  <c r="G56" i="10"/>
  <c r="H56" i="10" s="1"/>
  <c r="G57" i="10"/>
  <c r="H57" i="10" s="1"/>
  <c r="G58" i="10"/>
  <c r="H58" i="10" s="1"/>
  <c r="G59" i="10"/>
  <c r="H59" i="10" s="1"/>
  <c r="G60" i="10"/>
  <c r="H60" i="10" s="1"/>
  <c r="G61" i="10"/>
  <c r="H61" i="10" s="1"/>
  <c r="G62" i="10"/>
  <c r="H62" i="10" s="1"/>
  <c r="G63" i="10"/>
  <c r="H63" i="10" s="1"/>
  <c r="G64" i="10"/>
  <c r="H64" i="10" s="1"/>
  <c r="G65" i="10"/>
  <c r="H65" i="10" s="1"/>
  <c r="G66" i="10"/>
  <c r="H66" i="10" s="1"/>
  <c r="G67" i="10"/>
  <c r="H67" i="10" s="1"/>
  <c r="G68" i="10"/>
  <c r="H68" i="10" s="1"/>
  <c r="G69" i="10"/>
  <c r="H69" i="10" s="1"/>
  <c r="G70" i="10"/>
  <c r="H70" i="10" s="1"/>
  <c r="G71" i="10"/>
  <c r="H71" i="10" s="1"/>
  <c r="G72" i="10"/>
  <c r="H72" i="10" s="1"/>
  <c r="G73" i="10"/>
  <c r="H73" i="10" s="1"/>
  <c r="G74" i="10"/>
  <c r="H74" i="10" s="1"/>
  <c r="G75" i="10"/>
  <c r="H75" i="10" s="1"/>
  <c r="G76" i="10"/>
  <c r="H76" i="10" s="1"/>
  <c r="G77" i="10"/>
  <c r="H77" i="10" s="1"/>
  <c r="G78" i="10"/>
  <c r="H78" i="10" s="1"/>
  <c r="G79" i="10"/>
  <c r="H79" i="10" s="1"/>
  <c r="G80" i="10"/>
  <c r="H80" i="10" s="1"/>
  <c r="G81" i="10"/>
  <c r="H81" i="10" s="1"/>
  <c r="G82" i="10"/>
  <c r="H82" i="10" s="1"/>
  <c r="G83" i="10"/>
  <c r="H83" i="10" s="1"/>
  <c r="G84" i="10"/>
  <c r="H84" i="10" s="1"/>
  <c r="G85" i="10"/>
  <c r="H85" i="10" s="1"/>
  <c r="G86" i="10"/>
  <c r="H86" i="10" s="1"/>
  <c r="G87" i="10"/>
  <c r="H87" i="10" s="1"/>
  <c r="G88" i="10"/>
  <c r="H88" i="10" s="1"/>
  <c r="G89" i="10"/>
  <c r="H89" i="10" s="1"/>
  <c r="G90" i="10"/>
  <c r="H90" i="10" s="1"/>
  <c r="G91" i="10"/>
  <c r="H91" i="10" s="1"/>
  <c r="G92" i="10"/>
  <c r="H92" i="10" s="1"/>
  <c r="G93" i="10"/>
  <c r="H93" i="10" s="1"/>
  <c r="G94" i="10"/>
  <c r="H94" i="10" s="1"/>
  <c r="G95" i="10"/>
  <c r="H95" i="10" s="1"/>
  <c r="G96" i="10"/>
  <c r="H96" i="10" s="1"/>
  <c r="G97" i="10"/>
  <c r="H97" i="10" s="1"/>
  <c r="G98" i="10"/>
  <c r="H98" i="10" s="1"/>
  <c r="G99" i="10"/>
  <c r="H99" i="10" s="1"/>
  <c r="G100" i="10"/>
  <c r="H100" i="10" s="1"/>
  <c r="G101" i="10"/>
  <c r="H101" i="10" s="1"/>
  <c r="G102" i="10"/>
  <c r="H102" i="10" s="1"/>
  <c r="G3" i="10"/>
  <c r="H3" i="10" s="1"/>
  <c r="E4" i="10"/>
  <c r="F4" i="10" s="1"/>
  <c r="E5" i="10"/>
  <c r="F5" i="10" s="1"/>
  <c r="E6" i="10"/>
  <c r="F6" i="10" s="1"/>
  <c r="E7" i="10"/>
  <c r="F7" i="10" s="1"/>
  <c r="E8" i="10"/>
  <c r="F8" i="10" s="1"/>
  <c r="E9" i="10"/>
  <c r="F9" i="10" s="1"/>
  <c r="E10" i="10"/>
  <c r="F10" i="10" s="1"/>
  <c r="E11" i="10"/>
  <c r="F11" i="10" s="1"/>
  <c r="E12" i="10"/>
  <c r="F12" i="10" s="1"/>
  <c r="E13" i="10"/>
  <c r="F13" i="10" s="1"/>
  <c r="E14" i="10"/>
  <c r="F14" i="10" s="1"/>
  <c r="E15" i="10"/>
  <c r="F15" i="10" s="1"/>
  <c r="E16" i="10"/>
  <c r="F16" i="10" s="1"/>
  <c r="E17" i="10"/>
  <c r="F17" i="10" s="1"/>
  <c r="E18" i="10"/>
  <c r="F18" i="10" s="1"/>
  <c r="E19" i="10"/>
  <c r="F19" i="10" s="1"/>
  <c r="E20" i="10"/>
  <c r="F20" i="10" s="1"/>
  <c r="E21" i="10"/>
  <c r="F21" i="10" s="1"/>
  <c r="E22" i="10"/>
  <c r="F22" i="10" s="1"/>
  <c r="E23" i="10"/>
  <c r="F23" i="10" s="1"/>
  <c r="E24" i="10"/>
  <c r="F24" i="10" s="1"/>
  <c r="E25" i="10"/>
  <c r="F25" i="10" s="1"/>
  <c r="E26" i="10"/>
  <c r="F26" i="10" s="1"/>
  <c r="E27" i="10"/>
  <c r="F27" i="10" s="1"/>
  <c r="E28" i="10"/>
  <c r="F28" i="10" s="1"/>
  <c r="E29" i="10"/>
  <c r="F29" i="10" s="1"/>
  <c r="E30" i="10"/>
  <c r="F30" i="10" s="1"/>
  <c r="E31" i="10"/>
  <c r="F31" i="10" s="1"/>
  <c r="E32" i="10"/>
  <c r="F32" i="10" s="1"/>
  <c r="E33" i="10"/>
  <c r="F33" i="10" s="1"/>
  <c r="E34" i="10"/>
  <c r="F34" i="10" s="1"/>
  <c r="E35" i="10"/>
  <c r="F35" i="10" s="1"/>
  <c r="E36" i="10"/>
  <c r="F36" i="10" s="1"/>
  <c r="E37" i="10"/>
  <c r="F37" i="10" s="1"/>
  <c r="E38" i="10"/>
  <c r="F38" i="10" s="1"/>
  <c r="E39" i="10"/>
  <c r="F39" i="10" s="1"/>
  <c r="E40" i="10"/>
  <c r="F40" i="10" s="1"/>
  <c r="E41" i="10"/>
  <c r="F41" i="10" s="1"/>
  <c r="E42" i="10"/>
  <c r="F42" i="10" s="1"/>
  <c r="E43" i="10"/>
  <c r="F43" i="10" s="1"/>
  <c r="E44" i="10"/>
  <c r="F44" i="10" s="1"/>
  <c r="E45" i="10"/>
  <c r="F45" i="10" s="1"/>
  <c r="E46" i="10"/>
  <c r="F46" i="10" s="1"/>
  <c r="E47" i="10"/>
  <c r="F47" i="10" s="1"/>
  <c r="E48" i="10"/>
  <c r="F48" i="10" s="1"/>
  <c r="E49" i="10"/>
  <c r="F49" i="10" s="1"/>
  <c r="E50" i="10"/>
  <c r="F50" i="10" s="1"/>
  <c r="E51" i="10"/>
  <c r="F51" i="10" s="1"/>
  <c r="E52" i="10"/>
  <c r="F52" i="10" s="1"/>
  <c r="E53" i="10"/>
  <c r="F53" i="10" s="1"/>
  <c r="E54" i="10"/>
  <c r="F54" i="10" s="1"/>
  <c r="E55" i="10"/>
  <c r="F55" i="10" s="1"/>
  <c r="E56" i="10"/>
  <c r="F56" i="10" s="1"/>
  <c r="E57" i="10"/>
  <c r="F57" i="10" s="1"/>
  <c r="E58" i="10"/>
  <c r="F58" i="10" s="1"/>
  <c r="E59" i="10"/>
  <c r="F59" i="10" s="1"/>
  <c r="E60" i="10"/>
  <c r="F60" i="10" s="1"/>
  <c r="E61" i="10"/>
  <c r="F61" i="10" s="1"/>
  <c r="E62" i="10"/>
  <c r="F62" i="10" s="1"/>
  <c r="E63" i="10"/>
  <c r="F63" i="10" s="1"/>
  <c r="E64" i="10"/>
  <c r="F64" i="10" s="1"/>
  <c r="E65" i="10"/>
  <c r="F65" i="10" s="1"/>
  <c r="E66" i="10"/>
  <c r="F66" i="10" s="1"/>
  <c r="E67" i="10"/>
  <c r="F67" i="10" s="1"/>
  <c r="E68" i="10"/>
  <c r="F68" i="10" s="1"/>
  <c r="E69" i="10"/>
  <c r="F69" i="10" s="1"/>
  <c r="E70" i="10"/>
  <c r="F70" i="10" s="1"/>
  <c r="E71" i="10"/>
  <c r="F71" i="10" s="1"/>
  <c r="E72" i="10"/>
  <c r="F72" i="10" s="1"/>
  <c r="E73" i="10"/>
  <c r="F73" i="10" s="1"/>
  <c r="E74" i="10"/>
  <c r="F74" i="10" s="1"/>
  <c r="E75" i="10"/>
  <c r="F75" i="10" s="1"/>
  <c r="E76" i="10"/>
  <c r="F76" i="10" s="1"/>
  <c r="E77" i="10"/>
  <c r="F77" i="10" s="1"/>
  <c r="E78" i="10"/>
  <c r="F78" i="10" s="1"/>
  <c r="E79" i="10"/>
  <c r="F79" i="10" s="1"/>
  <c r="E80" i="10"/>
  <c r="F80" i="10" s="1"/>
  <c r="E81" i="10"/>
  <c r="F81" i="10" s="1"/>
  <c r="E82" i="10"/>
  <c r="F82" i="10" s="1"/>
  <c r="E83" i="10"/>
  <c r="F83" i="10" s="1"/>
  <c r="E84" i="10"/>
  <c r="F84" i="10" s="1"/>
  <c r="E85" i="10"/>
  <c r="F85" i="10" s="1"/>
  <c r="E86" i="10"/>
  <c r="F86" i="10" s="1"/>
  <c r="E87" i="10"/>
  <c r="F87" i="10" s="1"/>
  <c r="E88" i="10"/>
  <c r="F88" i="10" s="1"/>
  <c r="E89" i="10"/>
  <c r="F89" i="10" s="1"/>
  <c r="E90" i="10"/>
  <c r="F90" i="10" s="1"/>
  <c r="E91" i="10"/>
  <c r="F91" i="10" s="1"/>
  <c r="E92" i="10"/>
  <c r="F92" i="10" s="1"/>
  <c r="E93" i="10"/>
  <c r="F93" i="10" s="1"/>
  <c r="E94" i="10"/>
  <c r="F94" i="10" s="1"/>
  <c r="E95" i="10"/>
  <c r="F95" i="10" s="1"/>
  <c r="E96" i="10"/>
  <c r="F96" i="10" s="1"/>
  <c r="E97" i="10"/>
  <c r="F97" i="10" s="1"/>
  <c r="E98" i="10"/>
  <c r="F98" i="10" s="1"/>
  <c r="E99" i="10"/>
  <c r="F99" i="10" s="1"/>
  <c r="E100" i="10"/>
  <c r="F100" i="10" s="1"/>
  <c r="E101" i="10"/>
  <c r="F101" i="10" s="1"/>
  <c r="E102" i="10"/>
  <c r="F102" i="10" s="1"/>
  <c r="E3" i="10"/>
  <c r="F3" i="10" s="1"/>
  <c r="I18" i="9"/>
  <c r="G5" i="9"/>
  <c r="G6" i="9"/>
  <c r="G7" i="9"/>
  <c r="G8" i="9"/>
  <c r="G9" i="9"/>
  <c r="G10" i="9"/>
  <c r="G11" i="9"/>
  <c r="G12" i="9"/>
  <c r="G13" i="9"/>
  <c r="G4" i="9"/>
  <c r="E13" i="9"/>
  <c r="E12" i="9"/>
  <c r="D13" i="9" s="1"/>
  <c r="H13" i="9" s="1"/>
  <c r="E11" i="9"/>
  <c r="E10" i="9"/>
  <c r="D11" i="9" s="1"/>
  <c r="E9" i="9"/>
  <c r="D10" i="9" s="1"/>
  <c r="H10" i="9" s="1"/>
  <c r="E8" i="9"/>
  <c r="D9" i="9" s="1"/>
  <c r="H9" i="9" s="1"/>
  <c r="E7" i="9"/>
  <c r="E6" i="9"/>
  <c r="D7" i="9" s="1"/>
  <c r="E5" i="9"/>
  <c r="D6" i="9" s="1"/>
  <c r="E4" i="9"/>
  <c r="D5" i="9" s="1"/>
  <c r="D4" i="9"/>
  <c r="F104" i="10" l="1"/>
  <c r="H104" i="10"/>
  <c r="H5" i="9"/>
  <c r="H6" i="9"/>
  <c r="H7" i="9"/>
  <c r="H11" i="9"/>
  <c r="D12" i="9"/>
  <c r="H12" i="9" s="1"/>
  <c r="D8" i="9"/>
  <c r="H8" i="9" s="1"/>
  <c r="H4" i="9"/>
  <c r="H107" i="10" l="1"/>
  <c r="H14" i="9"/>
  <c r="H35" i="9" s="1"/>
  <c r="F14" i="9"/>
  <c r="K11" i="8"/>
  <c r="G10" i="8"/>
  <c r="E11" i="5" l="1"/>
  <c r="F11" i="5" s="1"/>
  <c r="S12" i="1"/>
  <c r="T12" i="1" s="1"/>
  <c r="N12" i="1"/>
  <c r="O12" i="1" s="1"/>
  <c r="I12" i="1"/>
  <c r="H13" i="1" s="1"/>
  <c r="I13" i="1" s="1"/>
  <c r="D12" i="1"/>
  <c r="E12" i="1" s="1"/>
  <c r="E12" i="5" l="1"/>
  <c r="F12" i="5" s="1"/>
  <c r="G11" i="5"/>
  <c r="S13" i="1"/>
  <c r="T13" i="1" s="1"/>
  <c r="U12" i="1"/>
  <c r="H14" i="1"/>
  <c r="I14" i="1" s="1"/>
  <c r="H15" i="1" s="1"/>
  <c r="I15" i="1" s="1"/>
  <c r="H16" i="1" s="1"/>
  <c r="I16" i="1" s="1"/>
  <c r="J13" i="1"/>
  <c r="P12" i="1"/>
  <c r="N13" i="1"/>
  <c r="O13" i="1" s="1"/>
  <c r="C13" i="1"/>
  <c r="D13" i="1" s="1"/>
  <c r="J12" i="1"/>
  <c r="J14" i="1"/>
  <c r="K13" i="8"/>
  <c r="K12" i="8"/>
  <c r="L3" i="8"/>
  <c r="L4" i="8" s="1"/>
  <c r="L5" i="8" s="1"/>
  <c r="L6" i="8" s="1"/>
  <c r="E13" i="5" l="1"/>
  <c r="F13" i="5" s="1"/>
  <c r="G12" i="5"/>
  <c r="E13" i="1"/>
  <c r="C14" i="1"/>
  <c r="D14" i="1" s="1"/>
  <c r="J15" i="1"/>
  <c r="S14" i="1"/>
  <c r="T14" i="1" s="1"/>
  <c r="U13" i="1"/>
  <c r="P13" i="1"/>
  <c r="N14" i="1"/>
  <c r="O14" i="1" s="1"/>
  <c r="J16" i="1"/>
  <c r="H17" i="1"/>
  <c r="I17" i="1" s="1"/>
  <c r="G11" i="8"/>
  <c r="G12" i="8"/>
  <c r="C6" i="8"/>
  <c r="C5" i="8"/>
  <c r="C4" i="8"/>
  <c r="C3" i="8"/>
  <c r="C2" i="8"/>
  <c r="G13" i="5" l="1"/>
  <c r="S15" i="1"/>
  <c r="T15" i="1" s="1"/>
  <c r="U15" i="1" s="1"/>
  <c r="U14" i="1"/>
  <c r="N15" i="1"/>
  <c r="O15" i="1" s="1"/>
  <c r="P14" i="1"/>
  <c r="C15" i="1"/>
  <c r="D15" i="1" s="1"/>
  <c r="E14" i="1"/>
  <c r="H18" i="1"/>
  <c r="I18" i="1" s="1"/>
  <c r="J17" i="1"/>
  <c r="J17" i="3"/>
  <c r="C16" i="1" l="1"/>
  <c r="D16" i="1" s="1"/>
  <c r="E15" i="1"/>
  <c r="N16" i="1"/>
  <c r="O16" i="1" s="1"/>
  <c r="P15" i="1"/>
  <c r="H19" i="1"/>
  <c r="I19" i="1" s="1"/>
  <c r="J18" i="1"/>
  <c r="C17" i="1" l="1"/>
  <c r="D17" i="1" s="1"/>
  <c r="E16" i="1"/>
  <c r="N17" i="1"/>
  <c r="O17" i="1" s="1"/>
  <c r="P16" i="1"/>
  <c r="J19" i="1"/>
  <c r="H20" i="1"/>
  <c r="I20" i="1" s="1"/>
  <c r="D29" i="4"/>
  <c r="C18" i="1" l="1"/>
  <c r="D18" i="1" s="1"/>
  <c r="E17" i="1"/>
  <c r="N18" i="1"/>
  <c r="O18" i="1" s="1"/>
  <c r="P17" i="1"/>
  <c r="J20" i="1"/>
  <c r="H21" i="1"/>
  <c r="I21" i="1" s="1"/>
  <c r="C19" i="1" l="1"/>
  <c r="D19" i="1" s="1"/>
  <c r="E19" i="1" s="1"/>
  <c r="E18" i="1"/>
  <c r="N19" i="1"/>
  <c r="O19" i="1" s="1"/>
  <c r="P18" i="1"/>
  <c r="H22" i="1"/>
  <c r="I22" i="1" s="1"/>
  <c r="J21" i="1"/>
  <c r="I10" i="3"/>
  <c r="I12" i="3"/>
  <c r="G9" i="3"/>
  <c r="I9" i="3" s="1"/>
  <c r="G10" i="3"/>
  <c r="G11" i="3"/>
  <c r="I11" i="3" s="1"/>
  <c r="G12" i="3"/>
  <c r="G8" i="3"/>
  <c r="I8" i="3" s="1"/>
  <c r="F12" i="3"/>
  <c r="F11" i="3"/>
  <c r="E12" i="3" s="1"/>
  <c r="F10" i="3"/>
  <c r="E11" i="3" s="1"/>
  <c r="F9" i="3"/>
  <c r="F8" i="3"/>
  <c r="E9" i="3" s="1"/>
  <c r="E8" i="3"/>
  <c r="J9" i="3" l="1"/>
  <c r="J11" i="3"/>
  <c r="E10" i="3"/>
  <c r="J10" i="3" s="1"/>
  <c r="J12" i="3"/>
  <c r="N20" i="1"/>
  <c r="O20" i="1" s="1"/>
  <c r="P19" i="1"/>
  <c r="H23" i="1"/>
  <c r="I23" i="1" s="1"/>
  <c r="J22" i="1"/>
  <c r="H13" i="3" l="1"/>
  <c r="J8" i="3"/>
  <c r="J14" i="3" s="1"/>
  <c r="F34" i="3" s="1"/>
  <c r="N21" i="1"/>
  <c r="O21" i="1" s="1"/>
  <c r="P20" i="1"/>
  <c r="J23" i="1"/>
  <c r="H24" i="1"/>
  <c r="I24" i="1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7" i="4"/>
  <c r="F7" i="4" s="1"/>
  <c r="E6" i="4"/>
  <c r="F6" i="4" s="1"/>
  <c r="C23" i="4"/>
  <c r="D23" i="4" s="1"/>
  <c r="C8" i="4"/>
  <c r="D8" i="4" s="1"/>
  <c r="C9" i="4"/>
  <c r="D9" i="4" s="1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7" i="4"/>
  <c r="D7" i="4" s="1"/>
  <c r="C6" i="4"/>
  <c r="D6" i="4" s="1"/>
  <c r="D26" i="4" s="1"/>
  <c r="F26" i="4" l="1"/>
  <c r="N22" i="1"/>
  <c r="O22" i="1" s="1"/>
  <c r="P21" i="1"/>
  <c r="J24" i="1"/>
  <c r="H25" i="1"/>
  <c r="I25" i="1" s="1"/>
  <c r="D28" i="4"/>
  <c r="N23" i="1" l="1"/>
  <c r="O23" i="1" s="1"/>
  <c r="P22" i="1"/>
  <c r="H26" i="1"/>
  <c r="I26" i="1" s="1"/>
  <c r="J25" i="1"/>
  <c r="O11" i="2"/>
  <c r="K11" i="2"/>
  <c r="K12" i="2" s="1"/>
  <c r="G12" i="2"/>
  <c r="G13" i="2" s="1"/>
  <c r="G14" i="2" s="1"/>
  <c r="G15" i="2" s="1"/>
  <c r="G16" i="2" s="1"/>
  <c r="G17" i="2" s="1"/>
  <c r="G18" i="2" s="1"/>
  <c r="H18" i="2" s="1"/>
  <c r="G11" i="2"/>
  <c r="H11" i="2" s="1"/>
  <c r="C11" i="2"/>
  <c r="C12" i="2" s="1"/>
  <c r="O12" i="2" l="1"/>
  <c r="P11" i="2"/>
  <c r="N24" i="1"/>
  <c r="O24" i="1" s="1"/>
  <c r="P23" i="1"/>
  <c r="H27" i="1"/>
  <c r="I27" i="1" s="1"/>
  <c r="J27" i="1" s="1"/>
  <c r="J26" i="1"/>
  <c r="C13" i="2"/>
  <c r="D12" i="2"/>
  <c r="K13" i="2"/>
  <c r="L12" i="2"/>
  <c r="D11" i="2"/>
  <c r="H14" i="2"/>
  <c r="L11" i="2"/>
  <c r="H17" i="2"/>
  <c r="H13" i="2"/>
  <c r="H16" i="2"/>
  <c r="H12" i="2"/>
  <c r="H15" i="2"/>
  <c r="O13" i="2" l="1"/>
  <c r="P12" i="2"/>
  <c r="N25" i="1"/>
  <c r="O25" i="1" s="1"/>
  <c r="P24" i="1"/>
  <c r="K14" i="2"/>
  <c r="L13" i="2"/>
  <c r="C14" i="2"/>
  <c r="D13" i="2"/>
  <c r="O14" i="2" l="1"/>
  <c r="P14" i="2" s="1"/>
  <c r="P13" i="2"/>
  <c r="N26" i="1"/>
  <c r="O26" i="1" s="1"/>
  <c r="P25" i="1"/>
  <c r="K15" i="2"/>
  <c r="L14" i="2"/>
  <c r="C15" i="2"/>
  <c r="D14" i="2"/>
  <c r="N27" i="1" l="1"/>
  <c r="O27" i="1" s="1"/>
  <c r="P27" i="1" s="1"/>
  <c r="P26" i="1"/>
  <c r="C16" i="2"/>
  <c r="D15" i="2"/>
  <c r="K16" i="2"/>
  <c r="L15" i="2"/>
  <c r="K17" i="2" l="1"/>
  <c r="L16" i="2"/>
  <c r="C17" i="2"/>
  <c r="D16" i="2"/>
  <c r="C18" i="2" l="1"/>
  <c r="D17" i="2"/>
  <c r="K18" i="2"/>
  <c r="L17" i="2"/>
  <c r="C19" i="2" l="1"/>
  <c r="D18" i="2"/>
  <c r="K19" i="2"/>
  <c r="L18" i="2"/>
  <c r="C20" i="2" l="1"/>
  <c r="D19" i="2"/>
  <c r="K20" i="2"/>
  <c r="L19" i="2"/>
  <c r="C21" i="2" l="1"/>
  <c r="D20" i="2"/>
  <c r="K21" i="2"/>
  <c r="L20" i="2"/>
  <c r="D21" i="2" l="1"/>
  <c r="C22" i="2"/>
  <c r="K22" i="2"/>
  <c r="L21" i="2"/>
  <c r="K23" i="2" l="1"/>
  <c r="L22" i="2"/>
  <c r="C23" i="2"/>
  <c r="D22" i="2"/>
  <c r="K24" i="2" l="1"/>
  <c r="L23" i="2"/>
  <c r="C24" i="2"/>
  <c r="D23" i="2"/>
  <c r="K25" i="2" l="1"/>
  <c r="L24" i="2"/>
  <c r="D24" i="2"/>
  <c r="C25" i="2"/>
  <c r="K26" i="2" l="1"/>
  <c r="L26" i="2" s="1"/>
  <c r="L25" i="2"/>
  <c r="C26" i="2"/>
  <c r="D26" i="2" s="1"/>
  <c r="D25" i="2"/>
</calcChain>
</file>

<file path=xl/sharedStrings.xml><?xml version="1.0" encoding="utf-8"?>
<sst xmlns="http://schemas.openxmlformats.org/spreadsheetml/2006/main" count="175" uniqueCount="70">
  <si>
    <t>a</t>
  </si>
  <si>
    <t>x0</t>
  </si>
  <si>
    <t>c</t>
  </si>
  <si>
    <t>m</t>
  </si>
  <si>
    <t>i</t>
  </si>
  <si>
    <t>Solution question (1)</t>
  </si>
  <si>
    <t>Sheet#3</t>
  </si>
  <si>
    <t>Solution question( 2)</t>
  </si>
  <si>
    <t>Xi</t>
  </si>
  <si>
    <t>Ui</t>
  </si>
  <si>
    <t>start</t>
  </si>
  <si>
    <t>end</t>
  </si>
  <si>
    <t>R(i)</t>
  </si>
  <si>
    <t>i/N</t>
  </si>
  <si>
    <t>(i/N)-R(i)</t>
  </si>
  <si>
    <t>D-</t>
  </si>
  <si>
    <t>D+</t>
  </si>
  <si>
    <t>D</t>
  </si>
  <si>
    <t>Solution question( 8)</t>
  </si>
  <si>
    <t>R(i)-((i-1)/N)</t>
  </si>
  <si>
    <t>(i-1)/N</t>
  </si>
  <si>
    <t>D(0.05)</t>
  </si>
  <si>
    <t>D(0.05)&gt;D</t>
  </si>
  <si>
    <t xml:space="preserve">H0 is not rejected </t>
  </si>
  <si>
    <t xml:space="preserve">from table </t>
  </si>
  <si>
    <t>*</t>
  </si>
  <si>
    <t>Solution question( 3)</t>
  </si>
  <si>
    <t>a=</t>
  </si>
  <si>
    <t>c=</t>
  </si>
  <si>
    <t>m=</t>
  </si>
  <si>
    <t>x0=</t>
  </si>
  <si>
    <t xml:space="preserve">k=#of interval </t>
  </si>
  <si>
    <t xml:space="preserve">n=#of observation </t>
  </si>
  <si>
    <t>Ci</t>
  </si>
  <si>
    <t>Pi</t>
  </si>
  <si>
    <t>np</t>
  </si>
  <si>
    <t xml:space="preserve">from Table </t>
  </si>
  <si>
    <t>1-alph; k-1</t>
  </si>
  <si>
    <t>x</t>
  </si>
  <si>
    <t>p(x)</t>
  </si>
  <si>
    <t>F(x)</t>
  </si>
  <si>
    <t>U1</t>
  </si>
  <si>
    <t>U2</t>
  </si>
  <si>
    <t>U3</t>
  </si>
  <si>
    <t>x1</t>
  </si>
  <si>
    <t>x2</t>
  </si>
  <si>
    <t>x3</t>
  </si>
  <si>
    <t>Accept H0</t>
  </si>
  <si>
    <t>pdf</t>
  </si>
  <si>
    <t>cdf</t>
  </si>
  <si>
    <t>LR</t>
  </si>
  <si>
    <t>طريقة 1</t>
  </si>
  <si>
    <t>طريقة 2</t>
  </si>
  <si>
    <t>Solution question(10)</t>
  </si>
  <si>
    <t>Xi-1</t>
  </si>
  <si>
    <t>d</t>
  </si>
  <si>
    <t>n=</t>
  </si>
  <si>
    <t>bi-1</t>
  </si>
  <si>
    <t>bi</t>
  </si>
  <si>
    <t>ci</t>
  </si>
  <si>
    <t>npi</t>
  </si>
  <si>
    <t>(ci-npi)^2/npi</t>
  </si>
  <si>
    <t xml:space="preserve">Total </t>
  </si>
  <si>
    <t xml:space="preserve"> </t>
  </si>
  <si>
    <t>D=max{D+,D-}</t>
  </si>
  <si>
    <t>Solution question( 4)</t>
  </si>
  <si>
    <t>#interval=</t>
  </si>
  <si>
    <t>alpha=</t>
  </si>
  <si>
    <t>chi(#interval-1,1-alpha)=</t>
  </si>
  <si>
    <t>p-value=P(chi(#interval-1)&gt;chi0)=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</si>
</sst>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78"/>
      <scheme val="minor"/>
    </font>
    <font>
      <b/>
      <sz val="16"/>
      <color rgb="FFFF0000"/>
      <name val="Arial"/>
      <family val="2"/>
      <scheme val="minor"/>
    </font>
    <font>
      <b/>
      <sz val="18"/>
      <color rgb="FFFF000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0" fillId="2" borderId="0" xfId="0" applyFill="1"/>
    <xf numFmtId="0" fontId="1" fillId="5" borderId="2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7" borderId="1" xfId="0" applyFill="1" applyBorder="1"/>
    <xf numFmtId="0" fontId="0" fillId="6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3" borderId="5" xfId="0" applyFill="1" applyBorder="1"/>
    <xf numFmtId="0" fontId="0" fillId="2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3" fillId="0" borderId="1" xfId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5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center"/>
    </xf>
    <xf numFmtId="0" fontId="0" fillId="11" borderId="2" xfId="0" applyFill="1" applyBorder="1"/>
    <xf numFmtId="0" fontId="0" fillId="11" borderId="4" xfId="0" applyFill="1" applyBorder="1"/>
    <xf numFmtId="0" fontId="0" fillId="11" borderId="1" xfId="0" applyFill="1" applyBorder="1" applyAlignment="1">
      <alignment horizontal="center"/>
    </xf>
    <xf numFmtId="0" fontId="0" fillId="11" borderId="0" xfId="0" applyFill="1"/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0" fillId="14" borderId="1" xfId="0" applyFill="1" applyBorder="1"/>
    <xf numFmtId="0" fontId="0" fillId="8" borderId="1" xfId="0" applyFill="1" applyBorder="1"/>
    <xf numFmtId="0" fontId="0" fillId="14" borderId="1" xfId="0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1" xfId="0" applyFill="1" applyBorder="1"/>
    <xf numFmtId="0" fontId="0" fillId="15" borderId="0" xfId="0" applyFill="1"/>
    <xf numFmtId="0" fontId="0" fillId="16" borderId="1" xfId="0" applyFill="1" applyBorder="1"/>
    <xf numFmtId="0" fontId="0" fillId="0" borderId="0" xfId="0" applyBorder="1"/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504824</xdr:colOff>
      <xdr:row>5</xdr:row>
      <xdr:rowOff>133350</xdr:rowOff>
    </xdr:from>
    <xdr:ext cx="1323975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مربع نص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5381624" y="1295400"/>
              <a:ext cx="132397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1100" b="0" i="1">
                          <a:latin typeface="Cambria Math"/>
                        </a:rPr>
                        <m:t>(</m:t>
                      </m:r>
                      <m:r>
                        <a:rPr lang="en-US" sz="1100" b="0" i="1">
                          <a:latin typeface="Cambria Math"/>
                        </a:rPr>
                        <m:t>𝑐𝑖</m:t>
                      </m:r>
                      <m:r>
                        <a:rPr lang="en-US" sz="1100" b="0" i="1">
                          <a:latin typeface="Cambria Math"/>
                        </a:rPr>
                        <m:t>−</m:t>
                      </m:r>
                      <m:r>
                        <a:rPr lang="en-US" sz="1100" b="0" i="1">
                          <a:latin typeface="Cambria Math"/>
                        </a:rPr>
                        <m:t>𝑛𝑝</m:t>
                      </m:r>
                      <m:r>
                        <a:rPr lang="en-US" sz="1100" b="0" i="1">
                          <a:latin typeface="Cambria Math"/>
                        </a:rPr>
                        <m:t>)</m:t>
                      </m:r>
                    </m:e>
                    <m:sup>
                      <m:r>
                        <a:rPr lang="en-US" sz="1100" b="0" i="1">
                          <a:latin typeface="Cambria Math"/>
                        </a:rPr>
                        <m:t>2</m:t>
                      </m:r>
                    </m:sup>
                  </m:sSup>
                </m:oMath>
              </a14:m>
              <a:r>
                <a:rPr lang="en-US" sz="1100"/>
                <a:t>/np</a:t>
              </a:r>
            </a:p>
          </xdr:txBody>
        </xdr:sp>
      </mc:Choice>
      <mc:Fallback xmlns="">
        <xdr:sp macro="" textlink="">
          <xdr:nvSpPr>
            <xdr:cNvPr id="2" name="مربع نص 1"/>
            <xdr:cNvSpPr txBox="1"/>
          </xdr:nvSpPr>
          <xdr:spPr>
            <a:xfrm>
              <a:off x="5381624" y="1295400"/>
              <a:ext cx="132397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latin typeface="Cambria Math"/>
                </a:rPr>
                <a:t>〖</a:t>
              </a:r>
              <a:r>
                <a:rPr lang="en-US" sz="1100" b="0" i="0">
                  <a:latin typeface="Cambria Math"/>
                </a:rPr>
                <a:t>(𝑐𝑖−𝑛𝑝)〗^2</a:t>
              </a:r>
              <a:r>
                <a:rPr lang="en-US" sz="1100"/>
                <a:t>/np</a:t>
              </a:r>
            </a:p>
          </xdr:txBody>
        </xdr:sp>
      </mc:Fallback>
    </mc:AlternateContent>
    <xdr:clientData/>
  </xdr:oneCellAnchor>
  <xdr:oneCellAnchor>
    <xdr:from>
      <xdr:col>7</xdr:col>
      <xdr:colOff>542925</xdr:colOff>
      <xdr:row>15</xdr:row>
      <xdr:rowOff>133350</xdr:rowOff>
    </xdr:from>
    <xdr:ext cx="914400" cy="9048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مربع نص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5505450" y="3076575"/>
              <a:ext cx="914400" cy="904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𝜒</m:t>
                        </m:r>
                      </m:e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>
        <xdr:sp macro="" textlink="">
          <xdr:nvSpPr>
            <xdr:cNvPr id="4" name="مربع نص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5505450" y="3076575"/>
              <a:ext cx="914400" cy="904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𝜒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twoCellAnchor>
    <xdr:from>
      <xdr:col>4</xdr:col>
      <xdr:colOff>304800</xdr:colOff>
      <xdr:row>20</xdr:row>
      <xdr:rowOff>28575</xdr:rowOff>
    </xdr:from>
    <xdr:to>
      <xdr:col>5</xdr:col>
      <xdr:colOff>514350</xdr:colOff>
      <xdr:row>21</xdr:row>
      <xdr:rowOff>85725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743200" y="4048125"/>
          <a:ext cx="819150" cy="2476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123825</xdr:colOff>
      <xdr:row>13</xdr:row>
      <xdr:rowOff>19050</xdr:rowOff>
    </xdr:from>
    <xdr:to>
      <xdr:col>8</xdr:col>
      <xdr:colOff>276225</xdr:colOff>
      <xdr:row>14</xdr:row>
      <xdr:rowOff>38100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2705100"/>
          <a:ext cx="1524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66675</xdr:colOff>
      <xdr:row>12</xdr:row>
      <xdr:rowOff>47625</xdr:rowOff>
    </xdr:from>
    <xdr:to>
      <xdr:col>12</xdr:col>
      <xdr:colOff>342900</xdr:colOff>
      <xdr:row>15</xdr:row>
      <xdr:rowOff>73</xdr:rowOff>
    </xdr:to>
    <xdr:pic>
      <xdr:nvPicPr>
        <xdr:cNvPr id="7" name="صورة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33470"/>
        <a:stretch/>
      </xdr:blipFill>
      <xdr:spPr>
        <a:xfrm>
          <a:off x="7686675" y="2447925"/>
          <a:ext cx="1647825" cy="495373"/>
        </a:xfrm>
        <a:prstGeom prst="rect">
          <a:avLst/>
        </a:prstGeom>
      </xdr:spPr>
    </xdr:pic>
    <xdr:clientData/>
  </xdr:twoCellAnchor>
  <xdr:twoCellAnchor editAs="oneCell">
    <xdr:from>
      <xdr:col>12</xdr:col>
      <xdr:colOff>257175</xdr:colOff>
      <xdr:row>15</xdr:row>
      <xdr:rowOff>180975</xdr:rowOff>
    </xdr:from>
    <xdr:to>
      <xdr:col>16</xdr:col>
      <xdr:colOff>485775</xdr:colOff>
      <xdr:row>24</xdr:row>
      <xdr:rowOff>174123</xdr:rowOff>
    </xdr:to>
    <xdr:pic>
      <xdr:nvPicPr>
        <xdr:cNvPr id="8" name="صورة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3248025"/>
          <a:ext cx="2667000" cy="1707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30</xdr:row>
      <xdr:rowOff>180975</xdr:rowOff>
    </xdr:from>
    <xdr:to>
      <xdr:col>1</xdr:col>
      <xdr:colOff>466725</xdr:colOff>
      <xdr:row>32</xdr:row>
      <xdr:rowOff>47625</xdr:rowOff>
    </xdr:to>
    <xdr:sp macro="" textlink="">
      <xdr:nvSpPr>
        <xdr:cNvPr id="2" name="سهم إلى اليمي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95275" y="6000750"/>
          <a:ext cx="781050" cy="247650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76200</xdr:colOff>
      <xdr:row>18</xdr:row>
      <xdr:rowOff>76200</xdr:rowOff>
    </xdr:from>
    <xdr:to>
      <xdr:col>13</xdr:col>
      <xdr:colOff>494840</xdr:colOff>
      <xdr:row>33</xdr:row>
      <xdr:rowOff>180975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609975"/>
          <a:ext cx="4076240" cy="2962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16</xdr:row>
      <xdr:rowOff>142875</xdr:rowOff>
    </xdr:from>
    <xdr:ext cx="914400" cy="44255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مربع نص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4343400" y="3190875"/>
              <a:ext cx="914400" cy="4425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𝜒</m:t>
                        </m:r>
                      </m:e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>
        <xdr:sp macro="" textlink="">
          <xdr:nvSpPr>
            <xdr:cNvPr id="2" name="مربع نص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4343400" y="3190875"/>
              <a:ext cx="914400" cy="4425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𝜒^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twoCellAnchor>
    <xdr:from>
      <xdr:col>8</xdr:col>
      <xdr:colOff>209550</xdr:colOff>
      <xdr:row>13</xdr:row>
      <xdr:rowOff>28575</xdr:rowOff>
    </xdr:from>
    <xdr:to>
      <xdr:col>8</xdr:col>
      <xdr:colOff>361950</xdr:colOff>
      <xdr:row>14</xdr:row>
      <xdr:rowOff>47625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505075"/>
          <a:ext cx="1524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180975</xdr:colOff>
      <xdr:row>12</xdr:row>
      <xdr:rowOff>57150</xdr:rowOff>
    </xdr:from>
    <xdr:to>
      <xdr:col>14</xdr:col>
      <xdr:colOff>142875</xdr:colOff>
      <xdr:row>22</xdr:row>
      <xdr:rowOff>38100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343150"/>
          <a:ext cx="3009900" cy="188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304800</xdr:colOff>
      <xdr:row>23</xdr:row>
      <xdr:rowOff>28575</xdr:rowOff>
    </xdr:from>
    <xdr:to>
      <xdr:col>6</xdr:col>
      <xdr:colOff>514350</xdr:colOff>
      <xdr:row>24</xdr:row>
      <xdr:rowOff>85725</xdr:rowOff>
    </xdr:to>
    <xdr:sp macro="" textlink="">
      <xdr:nvSpPr>
        <xdr:cNvPr id="7" name="سهم إلى اليمين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2743200" y="4048125"/>
          <a:ext cx="819150" cy="24765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85725</xdr:colOff>
      <xdr:row>23</xdr:row>
      <xdr:rowOff>19050</xdr:rowOff>
    </xdr:from>
    <xdr:to>
      <xdr:col>19</xdr:col>
      <xdr:colOff>476250</xdr:colOff>
      <xdr:row>24</xdr:row>
      <xdr:rowOff>161925</xdr:rowOff>
    </xdr:to>
    <xdr:pic>
      <xdr:nvPicPr>
        <xdr:cNvPr id="8" name="صورة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400550"/>
          <a:ext cx="64865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428625</xdr:colOff>
      <xdr:row>0</xdr:row>
      <xdr:rowOff>0</xdr:rowOff>
    </xdr:from>
    <xdr:to>
      <xdr:col>32</xdr:col>
      <xdr:colOff>239205</xdr:colOff>
      <xdr:row>30</xdr:row>
      <xdr:rowOff>115114</xdr:rowOff>
    </xdr:to>
    <xdr:pic>
      <xdr:nvPicPr>
        <xdr:cNvPr id="9" name="صورة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534900" y="0"/>
          <a:ext cx="7735380" cy="58301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108</xdr:row>
      <xdr:rowOff>180975</xdr:rowOff>
    </xdr:from>
    <xdr:to>
      <xdr:col>10</xdr:col>
      <xdr:colOff>466725</xdr:colOff>
      <xdr:row>110</xdr:row>
      <xdr:rowOff>47625</xdr:rowOff>
    </xdr:to>
    <xdr:sp macro="" textlink="">
      <xdr:nvSpPr>
        <xdr:cNvPr id="3" name="سهم إلى اليمين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95275" y="6000750"/>
          <a:ext cx="781050" cy="247650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266700</xdr:colOff>
      <xdr:row>94</xdr:row>
      <xdr:rowOff>57150</xdr:rowOff>
    </xdr:from>
    <xdr:to>
      <xdr:col>19</xdr:col>
      <xdr:colOff>318358</xdr:colOff>
      <xdr:row>111</xdr:row>
      <xdr:rowOff>47625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17964150"/>
          <a:ext cx="3709258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142875</xdr:rowOff>
    </xdr:from>
    <xdr:to>
      <xdr:col>13</xdr:col>
      <xdr:colOff>247650</xdr:colOff>
      <xdr:row>112</xdr:row>
      <xdr:rowOff>85725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097875"/>
          <a:ext cx="72771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7" zoomScale="85" zoomScaleNormal="85" workbookViewId="0">
      <selection activeCell="I18" sqref="I18"/>
    </sheetView>
  </sheetViews>
  <sheetFormatPr defaultRowHeight="14.25" x14ac:dyDescent="0.2"/>
  <sheetData>
    <row r="1" spans="1:21" ht="23.25" customHeight="1" x14ac:dyDescent="0.35">
      <c r="A1" s="2" t="s">
        <v>5</v>
      </c>
      <c r="B1" s="3"/>
      <c r="C1" s="3"/>
      <c r="D1" s="4" t="s">
        <v>6</v>
      </c>
      <c r="E1" s="5"/>
    </row>
    <row r="2" spans="1:21" x14ac:dyDescent="0.2">
      <c r="B2" s="48" t="s">
        <v>0</v>
      </c>
      <c r="C2" s="48">
        <v>13</v>
      </c>
      <c r="G2" s="51" t="s">
        <v>0</v>
      </c>
      <c r="H2" s="51">
        <v>13</v>
      </c>
      <c r="M2" s="9" t="s">
        <v>0</v>
      </c>
      <c r="N2" s="9">
        <v>13</v>
      </c>
      <c r="Q2" s="52" t="s">
        <v>0</v>
      </c>
      <c r="R2" s="52">
        <v>13</v>
      </c>
    </row>
    <row r="3" spans="1:21" x14ac:dyDescent="0.2">
      <c r="B3" s="48" t="s">
        <v>3</v>
      </c>
      <c r="C3" s="48">
        <v>64</v>
      </c>
      <c r="G3" s="51" t="s">
        <v>3</v>
      </c>
      <c r="H3" s="51">
        <v>64</v>
      </c>
      <c r="M3" s="9" t="s">
        <v>3</v>
      </c>
      <c r="N3" s="9">
        <v>64</v>
      </c>
      <c r="Q3" s="52" t="s">
        <v>3</v>
      </c>
      <c r="R3" s="52">
        <v>64</v>
      </c>
    </row>
    <row r="4" spans="1:21" x14ac:dyDescent="0.2">
      <c r="B4" s="48" t="s">
        <v>2</v>
      </c>
      <c r="C4" s="48">
        <v>0</v>
      </c>
      <c r="G4" s="51" t="s">
        <v>2</v>
      </c>
      <c r="H4" s="51">
        <v>0</v>
      </c>
      <c r="M4" s="9" t="s">
        <v>2</v>
      </c>
      <c r="N4" s="9">
        <v>0</v>
      </c>
      <c r="Q4" s="52" t="s">
        <v>2</v>
      </c>
      <c r="R4" s="52">
        <v>0</v>
      </c>
    </row>
    <row r="5" spans="1:21" x14ac:dyDescent="0.2">
      <c r="B5" s="48" t="s">
        <v>1</v>
      </c>
      <c r="C5" s="48">
        <v>2</v>
      </c>
      <c r="D5" t="s">
        <v>25</v>
      </c>
      <c r="G5" s="51" t="s">
        <v>1</v>
      </c>
      <c r="H5" s="51">
        <v>1</v>
      </c>
      <c r="I5" t="s">
        <v>25</v>
      </c>
      <c r="M5" s="9" t="s">
        <v>1</v>
      </c>
      <c r="N5" s="9">
        <v>3</v>
      </c>
      <c r="O5" t="s">
        <v>25</v>
      </c>
      <c r="Q5" s="52" t="s">
        <v>1</v>
      </c>
      <c r="R5" s="52">
        <v>4</v>
      </c>
      <c r="S5" t="s">
        <v>25</v>
      </c>
    </row>
    <row r="11" spans="1:21" x14ac:dyDescent="0.2">
      <c r="B11" s="49" t="s">
        <v>4</v>
      </c>
      <c r="C11" s="49" t="s">
        <v>54</v>
      </c>
      <c r="D11" s="49" t="s">
        <v>8</v>
      </c>
      <c r="E11" s="49" t="s">
        <v>9</v>
      </c>
      <c r="G11" s="53" t="s">
        <v>4</v>
      </c>
      <c r="H11" s="53" t="s">
        <v>54</v>
      </c>
      <c r="I11" s="53" t="s">
        <v>8</v>
      </c>
      <c r="J11" s="53" t="s">
        <v>9</v>
      </c>
      <c r="M11" s="33" t="s">
        <v>4</v>
      </c>
      <c r="N11" s="33" t="s">
        <v>54</v>
      </c>
      <c r="O11" s="33" t="s">
        <v>8</v>
      </c>
      <c r="P11" s="33" t="s">
        <v>9</v>
      </c>
      <c r="R11" s="32" t="s">
        <v>4</v>
      </c>
      <c r="S11" s="32" t="s">
        <v>54</v>
      </c>
      <c r="T11" s="32" t="s">
        <v>8</v>
      </c>
      <c r="U11" s="32" t="s">
        <v>9</v>
      </c>
    </row>
    <row r="12" spans="1:21" ht="15" x14ac:dyDescent="0.25">
      <c r="B12" s="49">
        <v>1</v>
      </c>
      <c r="C12" s="50">
        <v>2</v>
      </c>
      <c r="D12" s="49">
        <f>MOD($C$2*C12+$C$4,$C$3)</f>
        <v>26</v>
      </c>
      <c r="E12" s="49">
        <f>D12/$C$3</f>
        <v>0.40625</v>
      </c>
      <c r="G12" s="53">
        <v>1</v>
      </c>
      <c r="H12" s="54">
        <v>1</v>
      </c>
      <c r="I12" s="53">
        <f>MOD($H$2*H12+$H$4,$H$3)</f>
        <v>13</v>
      </c>
      <c r="J12" s="53">
        <f>I12/$H$3</f>
        <v>0.203125</v>
      </c>
      <c r="M12" s="33">
        <v>1</v>
      </c>
      <c r="N12" s="38">
        <f>N5</f>
        <v>3</v>
      </c>
      <c r="O12" s="33">
        <f>MOD($N$2*N12+$N$4,$N$3)</f>
        <v>39</v>
      </c>
      <c r="P12" s="33">
        <f>O12/$N$3</f>
        <v>0.609375</v>
      </c>
      <c r="R12" s="32">
        <v>1</v>
      </c>
      <c r="S12" s="56">
        <f>R5</f>
        <v>4</v>
      </c>
      <c r="T12" s="32">
        <f>MOD($R$2*S12+$R$4,$R$3)</f>
        <v>52</v>
      </c>
      <c r="U12" s="32">
        <f>T12/$R$3</f>
        <v>0.8125</v>
      </c>
    </row>
    <row r="13" spans="1:21" x14ac:dyDescent="0.2">
      <c r="B13" s="49">
        <v>2</v>
      </c>
      <c r="C13" s="49">
        <f>D12</f>
        <v>26</v>
      </c>
      <c r="D13" s="49">
        <f>MOD($C$2*C13+$C$4,$C$3)</f>
        <v>18</v>
      </c>
      <c r="E13" s="49">
        <f t="shared" ref="E13:E19" si="0">D13/$C$3</f>
        <v>0.28125</v>
      </c>
      <c r="G13" s="53">
        <v>2</v>
      </c>
      <c r="H13" s="53">
        <f>I12</f>
        <v>13</v>
      </c>
      <c r="I13" s="53">
        <f t="shared" ref="I13:I27" si="1">MOD($H$2*H13+$H$4,$H$3)</f>
        <v>41</v>
      </c>
      <c r="J13" s="53">
        <f t="shared" ref="J13:J27" si="2">I13/$H$3</f>
        <v>0.640625</v>
      </c>
      <c r="M13" s="33">
        <v>2</v>
      </c>
      <c r="N13" s="33">
        <f>O12</f>
        <v>39</v>
      </c>
      <c r="O13" s="33">
        <f t="shared" ref="O13:O27" si="3">MOD($N$2*N13+$N$4,$N$3)</f>
        <v>59</v>
      </c>
      <c r="P13" s="33">
        <f t="shared" ref="P13:P27" si="4">O13/$N$3</f>
        <v>0.921875</v>
      </c>
      <c r="R13" s="32">
        <v>2</v>
      </c>
      <c r="S13" s="32">
        <f>T12</f>
        <v>52</v>
      </c>
      <c r="T13" s="32">
        <f t="shared" ref="T13:T15" si="5">MOD($R$2*S13+$R$4,$R$3)</f>
        <v>36</v>
      </c>
      <c r="U13" s="32">
        <f t="shared" ref="U13:U15" si="6">T13/$R$3</f>
        <v>0.5625</v>
      </c>
    </row>
    <row r="14" spans="1:21" x14ac:dyDescent="0.2">
      <c r="B14" s="49">
        <v>3</v>
      </c>
      <c r="C14" s="49">
        <f t="shared" ref="C14:C19" si="7">D13</f>
        <v>18</v>
      </c>
      <c r="D14" s="49">
        <f t="shared" ref="D14:D19" si="8">MOD($C$2*C14+$C$4,$C$3)</f>
        <v>42</v>
      </c>
      <c r="E14" s="49">
        <f t="shared" si="0"/>
        <v>0.65625</v>
      </c>
      <c r="G14" s="53">
        <v>3</v>
      </c>
      <c r="H14" s="53">
        <f t="shared" ref="H14:H27" si="9">I13</f>
        <v>41</v>
      </c>
      <c r="I14" s="53">
        <f t="shared" si="1"/>
        <v>21</v>
      </c>
      <c r="J14" s="53">
        <f t="shared" si="2"/>
        <v>0.328125</v>
      </c>
      <c r="M14" s="33">
        <v>3</v>
      </c>
      <c r="N14" s="33">
        <f t="shared" ref="N14:N27" si="10">O13</f>
        <v>59</v>
      </c>
      <c r="O14" s="33">
        <f t="shared" si="3"/>
        <v>63</v>
      </c>
      <c r="P14" s="33">
        <f t="shared" si="4"/>
        <v>0.984375</v>
      </c>
      <c r="R14" s="32">
        <v>3</v>
      </c>
      <c r="S14" s="32">
        <f t="shared" ref="S14:S15" si="11">T13</f>
        <v>36</v>
      </c>
      <c r="T14" s="32">
        <f t="shared" si="5"/>
        <v>20</v>
      </c>
      <c r="U14" s="32">
        <f t="shared" si="6"/>
        <v>0.3125</v>
      </c>
    </row>
    <row r="15" spans="1:21" ht="15" x14ac:dyDescent="0.25">
      <c r="B15" s="49">
        <v>4</v>
      </c>
      <c r="C15" s="49">
        <f t="shared" si="7"/>
        <v>42</v>
      </c>
      <c r="D15" s="49">
        <f t="shared" si="8"/>
        <v>34</v>
      </c>
      <c r="E15" s="49">
        <f t="shared" si="0"/>
        <v>0.53125</v>
      </c>
      <c r="G15" s="53">
        <v>4</v>
      </c>
      <c r="H15" s="53">
        <f t="shared" si="9"/>
        <v>21</v>
      </c>
      <c r="I15" s="53">
        <f t="shared" si="1"/>
        <v>17</v>
      </c>
      <c r="J15" s="53">
        <f t="shared" si="2"/>
        <v>0.265625</v>
      </c>
      <c r="M15" s="33">
        <v>4</v>
      </c>
      <c r="N15" s="33">
        <f t="shared" si="10"/>
        <v>63</v>
      </c>
      <c r="O15" s="33">
        <f t="shared" si="3"/>
        <v>51</v>
      </c>
      <c r="P15" s="33">
        <f t="shared" si="4"/>
        <v>0.796875</v>
      </c>
      <c r="R15" s="32">
        <v>4</v>
      </c>
      <c r="S15" s="32">
        <f t="shared" si="11"/>
        <v>20</v>
      </c>
      <c r="T15" s="56">
        <f t="shared" si="5"/>
        <v>4</v>
      </c>
      <c r="U15" s="32">
        <f t="shared" si="6"/>
        <v>6.25E-2</v>
      </c>
    </row>
    <row r="16" spans="1:21" x14ac:dyDescent="0.2">
      <c r="B16" s="49">
        <v>5</v>
      </c>
      <c r="C16" s="49">
        <f t="shared" si="7"/>
        <v>34</v>
      </c>
      <c r="D16" s="49">
        <f t="shared" si="8"/>
        <v>58</v>
      </c>
      <c r="E16" s="49">
        <f t="shared" si="0"/>
        <v>0.90625</v>
      </c>
      <c r="G16" s="53">
        <v>5</v>
      </c>
      <c r="H16" s="53">
        <f t="shared" si="9"/>
        <v>17</v>
      </c>
      <c r="I16" s="53">
        <f t="shared" si="1"/>
        <v>29</v>
      </c>
      <c r="J16" s="53">
        <f t="shared" si="2"/>
        <v>0.453125</v>
      </c>
      <c r="M16" s="33">
        <v>5</v>
      </c>
      <c r="N16" s="33">
        <f t="shared" si="10"/>
        <v>51</v>
      </c>
      <c r="O16" s="33">
        <f t="shared" si="3"/>
        <v>23</v>
      </c>
      <c r="P16" s="33">
        <f t="shared" si="4"/>
        <v>0.359375</v>
      </c>
    </row>
    <row r="17" spans="2:16" x14ac:dyDescent="0.2">
      <c r="B17" s="49">
        <v>6</v>
      </c>
      <c r="C17" s="49">
        <f t="shared" si="7"/>
        <v>58</v>
      </c>
      <c r="D17" s="49">
        <f t="shared" si="8"/>
        <v>50</v>
      </c>
      <c r="E17" s="49">
        <f t="shared" si="0"/>
        <v>0.78125</v>
      </c>
      <c r="G17" s="53">
        <v>6</v>
      </c>
      <c r="H17" s="53">
        <f t="shared" si="9"/>
        <v>29</v>
      </c>
      <c r="I17" s="53">
        <f t="shared" si="1"/>
        <v>57</v>
      </c>
      <c r="J17" s="53">
        <f t="shared" si="2"/>
        <v>0.890625</v>
      </c>
      <c r="M17" s="33">
        <v>6</v>
      </c>
      <c r="N17" s="33">
        <f t="shared" si="10"/>
        <v>23</v>
      </c>
      <c r="O17" s="33">
        <f t="shared" si="3"/>
        <v>43</v>
      </c>
      <c r="P17" s="33">
        <f t="shared" si="4"/>
        <v>0.671875</v>
      </c>
    </row>
    <row r="18" spans="2:16" x14ac:dyDescent="0.2">
      <c r="B18" s="49">
        <v>7</v>
      </c>
      <c r="C18" s="49">
        <f t="shared" si="7"/>
        <v>50</v>
      </c>
      <c r="D18" s="49">
        <f t="shared" si="8"/>
        <v>10</v>
      </c>
      <c r="E18" s="49">
        <f t="shared" si="0"/>
        <v>0.15625</v>
      </c>
      <c r="G18" s="53">
        <v>7</v>
      </c>
      <c r="H18" s="53">
        <f t="shared" si="9"/>
        <v>57</v>
      </c>
      <c r="I18" s="53">
        <f t="shared" si="1"/>
        <v>37</v>
      </c>
      <c r="J18" s="53">
        <f t="shared" si="2"/>
        <v>0.578125</v>
      </c>
      <c r="M18" s="33">
        <v>7</v>
      </c>
      <c r="N18" s="33">
        <f t="shared" si="10"/>
        <v>43</v>
      </c>
      <c r="O18" s="33">
        <f t="shared" si="3"/>
        <v>47</v>
      </c>
      <c r="P18" s="33">
        <f t="shared" si="4"/>
        <v>0.734375</v>
      </c>
    </row>
    <row r="19" spans="2:16" ht="15" x14ac:dyDescent="0.25">
      <c r="B19" s="49">
        <v>8</v>
      </c>
      <c r="C19" s="49">
        <f t="shared" si="7"/>
        <v>10</v>
      </c>
      <c r="D19" s="50">
        <f t="shared" si="8"/>
        <v>2</v>
      </c>
      <c r="E19" s="49">
        <f t="shared" si="0"/>
        <v>3.125E-2</v>
      </c>
      <c r="G19" s="53">
        <v>8</v>
      </c>
      <c r="H19" s="53">
        <f t="shared" si="9"/>
        <v>37</v>
      </c>
      <c r="I19" s="53">
        <f t="shared" si="1"/>
        <v>33</v>
      </c>
      <c r="J19" s="53">
        <f t="shared" si="2"/>
        <v>0.515625</v>
      </c>
      <c r="M19" s="33">
        <v>8</v>
      </c>
      <c r="N19" s="33">
        <f t="shared" si="10"/>
        <v>47</v>
      </c>
      <c r="O19" s="33">
        <f t="shared" si="3"/>
        <v>35</v>
      </c>
      <c r="P19" s="33">
        <f t="shared" si="4"/>
        <v>0.546875</v>
      </c>
    </row>
    <row r="20" spans="2:16" x14ac:dyDescent="0.2">
      <c r="G20" s="53">
        <v>9</v>
      </c>
      <c r="H20" s="53">
        <f t="shared" si="9"/>
        <v>33</v>
      </c>
      <c r="I20" s="53">
        <f t="shared" si="1"/>
        <v>45</v>
      </c>
      <c r="J20" s="53">
        <f t="shared" si="2"/>
        <v>0.703125</v>
      </c>
      <c r="M20" s="33">
        <v>9</v>
      </c>
      <c r="N20" s="33">
        <f t="shared" si="10"/>
        <v>35</v>
      </c>
      <c r="O20" s="33">
        <f t="shared" si="3"/>
        <v>7</v>
      </c>
      <c r="P20" s="33">
        <f t="shared" si="4"/>
        <v>0.109375</v>
      </c>
    </row>
    <row r="21" spans="2:16" x14ac:dyDescent="0.2">
      <c r="G21" s="53">
        <v>10</v>
      </c>
      <c r="H21" s="53">
        <f t="shared" si="9"/>
        <v>45</v>
      </c>
      <c r="I21" s="53">
        <f t="shared" si="1"/>
        <v>9</v>
      </c>
      <c r="J21" s="53">
        <f t="shared" si="2"/>
        <v>0.140625</v>
      </c>
      <c r="M21" s="33">
        <v>10</v>
      </c>
      <c r="N21" s="33">
        <f t="shared" si="10"/>
        <v>7</v>
      </c>
      <c r="O21" s="33">
        <f t="shared" si="3"/>
        <v>27</v>
      </c>
      <c r="P21" s="33">
        <f t="shared" si="4"/>
        <v>0.421875</v>
      </c>
    </row>
    <row r="22" spans="2:16" x14ac:dyDescent="0.2">
      <c r="G22" s="53">
        <v>11</v>
      </c>
      <c r="H22" s="53">
        <f t="shared" si="9"/>
        <v>9</v>
      </c>
      <c r="I22" s="53">
        <f t="shared" si="1"/>
        <v>53</v>
      </c>
      <c r="J22" s="53">
        <f t="shared" si="2"/>
        <v>0.828125</v>
      </c>
      <c r="M22" s="33">
        <v>11</v>
      </c>
      <c r="N22" s="33">
        <f t="shared" si="10"/>
        <v>27</v>
      </c>
      <c r="O22" s="33">
        <f t="shared" si="3"/>
        <v>31</v>
      </c>
      <c r="P22" s="33">
        <f t="shared" si="4"/>
        <v>0.484375</v>
      </c>
    </row>
    <row r="23" spans="2:16" x14ac:dyDescent="0.2">
      <c r="G23" s="53">
        <v>12</v>
      </c>
      <c r="H23" s="53">
        <f t="shared" si="9"/>
        <v>53</v>
      </c>
      <c r="I23" s="53">
        <f t="shared" si="1"/>
        <v>49</v>
      </c>
      <c r="J23" s="53">
        <f t="shared" si="2"/>
        <v>0.765625</v>
      </c>
      <c r="M23" s="33">
        <v>12</v>
      </c>
      <c r="N23" s="33">
        <f t="shared" si="10"/>
        <v>31</v>
      </c>
      <c r="O23" s="33">
        <f t="shared" si="3"/>
        <v>19</v>
      </c>
      <c r="P23" s="33">
        <f t="shared" si="4"/>
        <v>0.296875</v>
      </c>
    </row>
    <row r="24" spans="2:16" x14ac:dyDescent="0.2">
      <c r="G24" s="53">
        <v>13</v>
      </c>
      <c r="H24" s="53">
        <f t="shared" si="9"/>
        <v>49</v>
      </c>
      <c r="I24" s="53">
        <f t="shared" si="1"/>
        <v>61</v>
      </c>
      <c r="J24" s="53">
        <f t="shared" si="2"/>
        <v>0.953125</v>
      </c>
      <c r="M24" s="33">
        <v>13</v>
      </c>
      <c r="N24" s="33">
        <f t="shared" si="10"/>
        <v>19</v>
      </c>
      <c r="O24" s="33">
        <f t="shared" si="3"/>
        <v>55</v>
      </c>
      <c r="P24" s="33">
        <f t="shared" si="4"/>
        <v>0.859375</v>
      </c>
    </row>
    <row r="25" spans="2:16" x14ac:dyDescent="0.2">
      <c r="G25" s="53">
        <v>14</v>
      </c>
      <c r="H25" s="53">
        <f t="shared" si="9"/>
        <v>61</v>
      </c>
      <c r="I25" s="53">
        <f t="shared" si="1"/>
        <v>25</v>
      </c>
      <c r="J25" s="53">
        <f t="shared" si="2"/>
        <v>0.390625</v>
      </c>
      <c r="M25" s="33">
        <v>14</v>
      </c>
      <c r="N25" s="33">
        <f t="shared" si="10"/>
        <v>55</v>
      </c>
      <c r="O25" s="33">
        <f t="shared" si="3"/>
        <v>11</v>
      </c>
      <c r="P25" s="33">
        <f t="shared" si="4"/>
        <v>0.171875</v>
      </c>
    </row>
    <row r="26" spans="2:16" x14ac:dyDescent="0.2">
      <c r="G26" s="53">
        <v>15</v>
      </c>
      <c r="H26" s="53">
        <f t="shared" si="9"/>
        <v>25</v>
      </c>
      <c r="I26" s="53">
        <f t="shared" si="1"/>
        <v>5</v>
      </c>
      <c r="J26" s="53">
        <f t="shared" si="2"/>
        <v>7.8125E-2</v>
      </c>
      <c r="M26" s="33">
        <v>15</v>
      </c>
      <c r="N26" s="33">
        <f t="shared" si="10"/>
        <v>11</v>
      </c>
      <c r="O26" s="33">
        <f t="shared" si="3"/>
        <v>15</v>
      </c>
      <c r="P26" s="33">
        <f t="shared" si="4"/>
        <v>0.234375</v>
      </c>
    </row>
    <row r="27" spans="2:16" ht="15" x14ac:dyDescent="0.25">
      <c r="G27" s="53">
        <v>16</v>
      </c>
      <c r="H27" s="53">
        <f t="shared" si="9"/>
        <v>5</v>
      </c>
      <c r="I27" s="54">
        <f t="shared" si="1"/>
        <v>1</v>
      </c>
      <c r="J27" s="53">
        <f t="shared" si="2"/>
        <v>1.5625E-2</v>
      </c>
      <c r="M27" s="33">
        <v>16</v>
      </c>
      <c r="N27" s="33">
        <f t="shared" si="10"/>
        <v>15</v>
      </c>
      <c r="O27" s="38">
        <f t="shared" si="3"/>
        <v>3</v>
      </c>
      <c r="P27" s="33">
        <f t="shared" si="4"/>
        <v>4.6875E-2</v>
      </c>
    </row>
    <row r="28" spans="2:16" x14ac:dyDescent="0.2">
      <c r="G28" s="55"/>
      <c r="H28" s="55"/>
      <c r="I28" s="55"/>
      <c r="J28" s="5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"/>
  <sheetViews>
    <sheetView topLeftCell="A13" workbookViewId="0">
      <selection activeCell="G13" sqref="G13"/>
    </sheetView>
  </sheetViews>
  <sheetFormatPr defaultRowHeight="14.25" x14ac:dyDescent="0.2"/>
  <sheetData>
    <row r="1" spans="1:16" ht="23.25" x14ac:dyDescent="0.35">
      <c r="A1" s="2" t="s">
        <v>7</v>
      </c>
      <c r="B1" s="3"/>
      <c r="C1" s="3"/>
      <c r="D1" s="4" t="s">
        <v>6</v>
      </c>
      <c r="E1" s="5"/>
    </row>
    <row r="4" spans="1:16" x14ac:dyDescent="0.2">
      <c r="B4" s="6" t="s">
        <v>0</v>
      </c>
      <c r="C4" s="6">
        <v>11</v>
      </c>
      <c r="F4" s="7" t="s">
        <v>0</v>
      </c>
      <c r="G4" s="7">
        <v>11</v>
      </c>
      <c r="J4" s="8" t="s">
        <v>0</v>
      </c>
      <c r="K4" s="8">
        <v>11</v>
      </c>
      <c r="N4" s="9" t="s">
        <v>0</v>
      </c>
      <c r="O4" s="9">
        <v>11</v>
      </c>
    </row>
    <row r="5" spans="1:16" x14ac:dyDescent="0.2">
      <c r="B5" s="6" t="s">
        <v>3</v>
      </c>
      <c r="C5" s="6">
        <v>64</v>
      </c>
      <c r="F5" s="7" t="s">
        <v>3</v>
      </c>
      <c r="G5" s="7">
        <v>64</v>
      </c>
      <c r="J5" s="8" t="s">
        <v>3</v>
      </c>
      <c r="K5" s="8">
        <v>64</v>
      </c>
      <c r="N5" s="9" t="s">
        <v>3</v>
      </c>
      <c r="O5" s="9">
        <v>64</v>
      </c>
    </row>
    <row r="6" spans="1:16" x14ac:dyDescent="0.2">
      <c r="B6" s="6" t="s">
        <v>2</v>
      </c>
      <c r="C6" s="6">
        <v>0</v>
      </c>
      <c r="F6" s="7" t="s">
        <v>2</v>
      </c>
      <c r="G6" s="7">
        <v>0</v>
      </c>
      <c r="J6" s="8" t="s">
        <v>2</v>
      </c>
      <c r="K6" s="8">
        <v>0</v>
      </c>
      <c r="N6" s="9" t="s">
        <v>2</v>
      </c>
      <c r="O6" s="9">
        <v>0</v>
      </c>
    </row>
    <row r="7" spans="1:16" x14ac:dyDescent="0.2">
      <c r="B7" s="6" t="s">
        <v>1</v>
      </c>
      <c r="C7" s="6">
        <v>1</v>
      </c>
      <c r="D7" t="s">
        <v>25</v>
      </c>
      <c r="F7" s="7" t="s">
        <v>1</v>
      </c>
      <c r="G7" s="7">
        <v>2</v>
      </c>
      <c r="H7" t="s">
        <v>25</v>
      </c>
      <c r="J7" s="8" t="s">
        <v>1</v>
      </c>
      <c r="K7" s="8">
        <v>3</v>
      </c>
      <c r="L7" t="s">
        <v>25</v>
      </c>
      <c r="N7" s="9" t="s">
        <v>1</v>
      </c>
      <c r="O7" s="9">
        <v>4</v>
      </c>
      <c r="P7" t="s">
        <v>25</v>
      </c>
    </row>
    <row r="9" spans="1:16" x14ac:dyDescent="0.2">
      <c r="B9" s="6" t="s">
        <v>4</v>
      </c>
      <c r="C9" s="6" t="s">
        <v>8</v>
      </c>
      <c r="D9" s="6" t="s">
        <v>9</v>
      </c>
      <c r="F9" s="7" t="s">
        <v>4</v>
      </c>
      <c r="G9" s="7" t="s">
        <v>8</v>
      </c>
      <c r="H9" s="7" t="s">
        <v>9</v>
      </c>
      <c r="J9" s="8" t="s">
        <v>4</v>
      </c>
      <c r="K9" s="8" t="s">
        <v>8</v>
      </c>
      <c r="L9" s="8" t="s">
        <v>9</v>
      </c>
      <c r="N9" s="9" t="s">
        <v>4</v>
      </c>
      <c r="O9" s="9" t="s">
        <v>8</v>
      </c>
      <c r="P9" s="9" t="s">
        <v>9</v>
      </c>
    </row>
    <row r="10" spans="1:16" x14ac:dyDescent="0.2">
      <c r="B10" s="6">
        <v>0</v>
      </c>
      <c r="C10" s="6">
        <v>1</v>
      </c>
      <c r="D10" s="6"/>
      <c r="F10" s="7">
        <v>0</v>
      </c>
      <c r="G10" s="7">
        <v>2</v>
      </c>
      <c r="H10" s="7"/>
      <c r="J10" s="8">
        <v>0</v>
      </c>
      <c r="K10" s="8">
        <v>3</v>
      </c>
      <c r="L10" s="8"/>
      <c r="N10" s="9">
        <v>0</v>
      </c>
      <c r="O10" s="9">
        <v>4</v>
      </c>
      <c r="P10" s="9"/>
    </row>
    <row r="11" spans="1:16" x14ac:dyDescent="0.2">
      <c r="B11" s="6">
        <v>1</v>
      </c>
      <c r="C11" s="6">
        <f>MOD($C$4*C10+$C$6,$C$5)</f>
        <v>11</v>
      </c>
      <c r="D11" s="6">
        <f t="shared" ref="D11:D26" si="0">C11/$C$5</f>
        <v>0.171875</v>
      </c>
      <c r="F11" s="7">
        <v>1</v>
      </c>
      <c r="G11" s="7">
        <f>MOD($G$4*G10+$G$6,$G$5)</f>
        <v>22</v>
      </c>
      <c r="H11" s="7">
        <f t="shared" ref="H11:H18" si="1">G11/$G$5</f>
        <v>0.34375</v>
      </c>
      <c r="J11" s="8">
        <v>1</v>
      </c>
      <c r="K11" s="8">
        <f>MOD($K$4*K10+$K$6,$K$5)</f>
        <v>33</v>
      </c>
      <c r="L11" s="8">
        <f t="shared" ref="L11:L26" si="2">K11/$K$5</f>
        <v>0.515625</v>
      </c>
      <c r="N11" s="9">
        <v>1</v>
      </c>
      <c r="O11" s="9">
        <f>MOD($O$4*O10+$O$6,$O$5)</f>
        <v>44</v>
      </c>
      <c r="P11" s="9">
        <f t="shared" ref="P11:P14" si="3">O11/$O$5</f>
        <v>0.6875</v>
      </c>
    </row>
    <row r="12" spans="1:16" x14ac:dyDescent="0.2">
      <c r="B12" s="6">
        <v>2</v>
      </c>
      <c r="C12" s="6">
        <f t="shared" ref="C12:C26" si="4">MOD($C$4*C11+$C$6,$C$5)</f>
        <v>57</v>
      </c>
      <c r="D12" s="6">
        <f t="shared" si="0"/>
        <v>0.890625</v>
      </c>
      <c r="F12" s="7">
        <v>2</v>
      </c>
      <c r="G12" s="7">
        <f t="shared" ref="G12:G18" si="5">MOD($G$4*G11+$G$6,$G$5)</f>
        <v>50</v>
      </c>
      <c r="H12" s="7">
        <f t="shared" si="1"/>
        <v>0.78125</v>
      </c>
      <c r="J12" s="8">
        <v>2</v>
      </c>
      <c r="K12" s="8">
        <f t="shared" ref="K12:K26" si="6">MOD($K$4*K11+$K$6,$K$5)</f>
        <v>43</v>
      </c>
      <c r="L12" s="8">
        <f t="shared" si="2"/>
        <v>0.671875</v>
      </c>
      <c r="N12" s="9">
        <v>2</v>
      </c>
      <c r="O12" s="9">
        <f t="shared" ref="O12:O14" si="7">MOD($O$4*O11+$O$6,$O$5)</f>
        <v>36</v>
      </c>
      <c r="P12" s="9">
        <f t="shared" si="3"/>
        <v>0.5625</v>
      </c>
    </row>
    <row r="13" spans="1:16" x14ac:dyDescent="0.2">
      <c r="B13" s="6">
        <v>3</v>
      </c>
      <c r="C13" s="6">
        <f t="shared" si="4"/>
        <v>51</v>
      </c>
      <c r="D13" s="6">
        <f t="shared" si="0"/>
        <v>0.796875</v>
      </c>
      <c r="F13" s="7">
        <v>3</v>
      </c>
      <c r="G13" s="7">
        <f t="shared" si="5"/>
        <v>38</v>
      </c>
      <c r="H13" s="7">
        <f t="shared" si="1"/>
        <v>0.59375</v>
      </c>
      <c r="J13" s="8">
        <v>3</v>
      </c>
      <c r="K13" s="8">
        <f t="shared" si="6"/>
        <v>25</v>
      </c>
      <c r="L13" s="8">
        <f t="shared" si="2"/>
        <v>0.390625</v>
      </c>
      <c r="N13" s="9">
        <v>3</v>
      </c>
      <c r="O13" s="9">
        <f t="shared" si="7"/>
        <v>12</v>
      </c>
      <c r="P13" s="9">
        <f t="shared" si="3"/>
        <v>0.1875</v>
      </c>
    </row>
    <row r="14" spans="1:16" x14ac:dyDescent="0.2">
      <c r="B14" s="6">
        <v>4</v>
      </c>
      <c r="C14" s="6">
        <f t="shared" si="4"/>
        <v>49</v>
      </c>
      <c r="D14" s="6">
        <f t="shared" si="0"/>
        <v>0.765625</v>
      </c>
      <c r="F14" s="7">
        <v>4</v>
      </c>
      <c r="G14" s="7">
        <f t="shared" si="5"/>
        <v>34</v>
      </c>
      <c r="H14" s="7">
        <f t="shared" si="1"/>
        <v>0.53125</v>
      </c>
      <c r="J14" s="8">
        <v>4</v>
      </c>
      <c r="K14" s="8">
        <f t="shared" si="6"/>
        <v>19</v>
      </c>
      <c r="L14" s="8">
        <f t="shared" si="2"/>
        <v>0.296875</v>
      </c>
      <c r="N14" s="15">
        <v>4</v>
      </c>
      <c r="O14" s="15">
        <f t="shared" si="7"/>
        <v>4</v>
      </c>
      <c r="P14" s="15">
        <f t="shared" si="3"/>
        <v>6.25E-2</v>
      </c>
    </row>
    <row r="15" spans="1:16" x14ac:dyDescent="0.2">
      <c r="B15" s="6">
        <v>5</v>
      </c>
      <c r="C15" s="6">
        <f t="shared" si="4"/>
        <v>27</v>
      </c>
      <c r="D15" s="6">
        <f t="shared" si="0"/>
        <v>0.421875</v>
      </c>
      <c r="F15" s="7">
        <v>5</v>
      </c>
      <c r="G15" s="7">
        <f t="shared" si="5"/>
        <v>54</v>
      </c>
      <c r="H15" s="7">
        <f t="shared" si="1"/>
        <v>0.84375</v>
      </c>
      <c r="J15" s="8">
        <v>5</v>
      </c>
      <c r="K15" s="8">
        <f t="shared" si="6"/>
        <v>17</v>
      </c>
      <c r="L15" s="8">
        <f t="shared" si="2"/>
        <v>0.265625</v>
      </c>
      <c r="N15" s="16"/>
      <c r="O15" s="16"/>
      <c r="P15" s="16"/>
    </row>
    <row r="16" spans="1:16" x14ac:dyDescent="0.2">
      <c r="B16" s="6">
        <v>6</v>
      </c>
      <c r="C16" s="6">
        <f t="shared" si="4"/>
        <v>41</v>
      </c>
      <c r="D16" s="6">
        <f t="shared" si="0"/>
        <v>0.640625</v>
      </c>
      <c r="F16" s="7">
        <v>6</v>
      </c>
      <c r="G16" s="7">
        <f t="shared" si="5"/>
        <v>18</v>
      </c>
      <c r="H16" s="7">
        <f t="shared" si="1"/>
        <v>0.28125</v>
      </c>
      <c r="J16" s="8">
        <v>6</v>
      </c>
      <c r="K16" s="8">
        <f t="shared" si="6"/>
        <v>59</v>
      </c>
      <c r="L16" s="8">
        <f t="shared" si="2"/>
        <v>0.921875</v>
      </c>
      <c r="N16" s="16"/>
      <c r="O16" s="16"/>
      <c r="P16" s="16"/>
    </row>
    <row r="17" spans="2:16" x14ac:dyDescent="0.2">
      <c r="B17" s="6">
        <v>7</v>
      </c>
      <c r="C17" s="6">
        <f t="shared" si="4"/>
        <v>3</v>
      </c>
      <c r="D17" s="6">
        <f t="shared" si="0"/>
        <v>4.6875E-2</v>
      </c>
      <c r="F17" s="7">
        <v>7</v>
      </c>
      <c r="G17" s="7">
        <f t="shared" si="5"/>
        <v>6</v>
      </c>
      <c r="H17" s="7">
        <f t="shared" si="1"/>
        <v>9.375E-2</v>
      </c>
      <c r="J17" s="8">
        <v>7</v>
      </c>
      <c r="K17" s="8">
        <f t="shared" si="6"/>
        <v>9</v>
      </c>
      <c r="L17" s="8">
        <f t="shared" si="2"/>
        <v>0.140625</v>
      </c>
      <c r="N17" s="16"/>
      <c r="O17" s="16"/>
      <c r="P17" s="16"/>
    </row>
    <row r="18" spans="2:16" x14ac:dyDescent="0.2">
      <c r="B18" s="6">
        <v>8</v>
      </c>
      <c r="C18" s="6">
        <f t="shared" si="4"/>
        <v>33</v>
      </c>
      <c r="D18" s="6">
        <f t="shared" si="0"/>
        <v>0.515625</v>
      </c>
      <c r="F18" s="7">
        <v>8</v>
      </c>
      <c r="G18" s="7">
        <f t="shared" si="5"/>
        <v>2</v>
      </c>
      <c r="H18" s="7">
        <f t="shared" si="1"/>
        <v>3.125E-2</v>
      </c>
      <c r="J18" s="8">
        <v>8</v>
      </c>
      <c r="K18" s="8">
        <f t="shared" si="6"/>
        <v>35</v>
      </c>
      <c r="L18" s="8">
        <f t="shared" si="2"/>
        <v>0.546875</v>
      </c>
      <c r="N18" s="16"/>
      <c r="O18" s="16"/>
      <c r="P18" s="16"/>
    </row>
    <row r="19" spans="2:16" x14ac:dyDescent="0.2">
      <c r="B19" s="6">
        <v>9</v>
      </c>
      <c r="C19" s="6">
        <f t="shared" si="4"/>
        <v>43</v>
      </c>
      <c r="D19" s="6">
        <f t="shared" si="0"/>
        <v>0.671875</v>
      </c>
      <c r="J19" s="8">
        <v>9</v>
      </c>
      <c r="K19" s="8">
        <f t="shared" si="6"/>
        <v>1</v>
      </c>
      <c r="L19" s="8">
        <f t="shared" si="2"/>
        <v>1.5625E-2</v>
      </c>
    </row>
    <row r="20" spans="2:16" x14ac:dyDescent="0.2">
      <c r="B20" s="6">
        <v>10</v>
      </c>
      <c r="C20" s="6">
        <f t="shared" si="4"/>
        <v>25</v>
      </c>
      <c r="D20" s="6">
        <f t="shared" si="0"/>
        <v>0.390625</v>
      </c>
      <c r="J20" s="8">
        <v>10</v>
      </c>
      <c r="K20" s="8">
        <f>MOD($K$4*K19+$K$6,$K$5)</f>
        <v>11</v>
      </c>
      <c r="L20" s="8">
        <f t="shared" si="2"/>
        <v>0.171875</v>
      </c>
    </row>
    <row r="21" spans="2:16" x14ac:dyDescent="0.2">
      <c r="B21" s="6">
        <v>11</v>
      </c>
      <c r="C21" s="6">
        <f t="shared" si="4"/>
        <v>19</v>
      </c>
      <c r="D21" s="6">
        <f t="shared" si="0"/>
        <v>0.296875</v>
      </c>
      <c r="J21" s="8">
        <v>11</v>
      </c>
      <c r="K21" s="8">
        <f t="shared" si="6"/>
        <v>57</v>
      </c>
      <c r="L21" s="8">
        <f t="shared" si="2"/>
        <v>0.890625</v>
      </c>
    </row>
    <row r="22" spans="2:16" x14ac:dyDescent="0.2">
      <c r="B22" s="6">
        <v>12</v>
      </c>
      <c r="C22" s="6">
        <f>MOD($C$4*C21+$C$6,$C$5)</f>
        <v>17</v>
      </c>
      <c r="D22" s="6">
        <f t="shared" si="0"/>
        <v>0.265625</v>
      </c>
      <c r="J22" s="8">
        <v>12</v>
      </c>
      <c r="K22" s="8">
        <f t="shared" si="6"/>
        <v>51</v>
      </c>
      <c r="L22" s="8">
        <f t="shared" si="2"/>
        <v>0.796875</v>
      </c>
    </row>
    <row r="23" spans="2:16" x14ac:dyDescent="0.2">
      <c r="B23" s="6">
        <v>13</v>
      </c>
      <c r="C23" s="6">
        <f t="shared" si="4"/>
        <v>59</v>
      </c>
      <c r="D23" s="6">
        <f t="shared" si="0"/>
        <v>0.921875</v>
      </c>
      <c r="J23" s="8">
        <v>13</v>
      </c>
      <c r="K23" s="8">
        <f t="shared" si="6"/>
        <v>49</v>
      </c>
      <c r="L23" s="8">
        <f t="shared" si="2"/>
        <v>0.765625</v>
      </c>
    </row>
    <row r="24" spans="2:16" x14ac:dyDescent="0.2">
      <c r="B24" s="6">
        <v>14</v>
      </c>
      <c r="C24" s="6">
        <f t="shared" si="4"/>
        <v>9</v>
      </c>
      <c r="D24" s="6">
        <f t="shared" si="0"/>
        <v>0.140625</v>
      </c>
      <c r="J24" s="8">
        <v>14</v>
      </c>
      <c r="K24" s="8">
        <f>MOD($K$4*K23+$K$6,$K$5)</f>
        <v>27</v>
      </c>
      <c r="L24" s="8">
        <f t="shared" si="2"/>
        <v>0.421875</v>
      </c>
    </row>
    <row r="25" spans="2:16" x14ac:dyDescent="0.2">
      <c r="B25" s="6">
        <v>15</v>
      </c>
      <c r="C25" s="6">
        <f>MOD($C$4*C24+$C$6,$C$5)</f>
        <v>35</v>
      </c>
      <c r="D25" s="6">
        <f t="shared" si="0"/>
        <v>0.546875</v>
      </c>
      <c r="J25" s="8">
        <v>15</v>
      </c>
      <c r="K25" s="8">
        <f t="shared" si="6"/>
        <v>41</v>
      </c>
      <c r="L25" s="8">
        <f t="shared" si="2"/>
        <v>0.640625</v>
      </c>
    </row>
    <row r="26" spans="2:16" x14ac:dyDescent="0.2">
      <c r="B26" s="6">
        <v>16</v>
      </c>
      <c r="C26" s="6">
        <f t="shared" si="4"/>
        <v>1</v>
      </c>
      <c r="D26" s="6">
        <f t="shared" si="0"/>
        <v>1.5625E-2</v>
      </c>
      <c r="J26" s="8">
        <v>16</v>
      </c>
      <c r="K26" s="8">
        <f t="shared" si="6"/>
        <v>3</v>
      </c>
      <c r="L26" s="8">
        <f t="shared" si="2"/>
        <v>4.6875E-2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>
      <selection activeCell="E1" sqref="A1:E1"/>
    </sheetView>
  </sheetViews>
  <sheetFormatPr defaultRowHeight="14.25" x14ac:dyDescent="0.2"/>
  <sheetData>
    <row r="1" spans="1:7" ht="23.25" x14ac:dyDescent="0.35">
      <c r="A1" s="2" t="s">
        <v>26</v>
      </c>
      <c r="B1" s="3"/>
      <c r="C1" s="3"/>
      <c r="D1" s="4" t="s">
        <v>6</v>
      </c>
      <c r="E1" s="5"/>
    </row>
    <row r="4" spans="1:7" x14ac:dyDescent="0.2">
      <c r="B4" s="9" t="s">
        <v>27</v>
      </c>
      <c r="C4" s="9">
        <v>11</v>
      </c>
    </row>
    <row r="5" spans="1:7" x14ac:dyDescent="0.2">
      <c r="B5" s="9" t="s">
        <v>28</v>
      </c>
      <c r="C5" s="9">
        <v>5</v>
      </c>
    </row>
    <row r="6" spans="1:7" x14ac:dyDescent="0.2">
      <c r="B6" s="9" t="s">
        <v>29</v>
      </c>
      <c r="C6" s="9">
        <v>16</v>
      </c>
    </row>
    <row r="7" spans="1:7" x14ac:dyDescent="0.2">
      <c r="B7" s="9" t="s">
        <v>30</v>
      </c>
      <c r="C7" s="9">
        <v>1</v>
      </c>
    </row>
    <row r="10" spans="1:7" x14ac:dyDescent="0.2">
      <c r="D10" s="39" t="s">
        <v>4</v>
      </c>
      <c r="E10" s="39" t="s">
        <v>54</v>
      </c>
      <c r="F10" s="39" t="s">
        <v>8</v>
      </c>
      <c r="G10" s="39" t="s">
        <v>9</v>
      </c>
    </row>
    <row r="11" spans="1:7" ht="15" x14ac:dyDescent="0.25">
      <c r="D11" s="33">
        <v>1</v>
      </c>
      <c r="E11" s="38">
        <f>C7</f>
        <v>1</v>
      </c>
      <c r="F11" s="33">
        <f>MOD($C$4*E11+$C$5,$C$6)</f>
        <v>0</v>
      </c>
      <c r="G11" s="33">
        <f>F11/$C$6</f>
        <v>0</v>
      </c>
    </row>
    <row r="12" spans="1:7" x14ac:dyDescent="0.2">
      <c r="D12" s="33">
        <v>2</v>
      </c>
      <c r="E12" s="33">
        <f>F11</f>
        <v>0</v>
      </c>
      <c r="F12" s="33">
        <f t="shared" ref="F12:F13" si="0">MOD($C$4*E12+$C$5,$C$6)</f>
        <v>5</v>
      </c>
      <c r="G12" s="33">
        <f t="shared" ref="G12:G13" si="1">F12/$C$6</f>
        <v>0.3125</v>
      </c>
    </row>
    <row r="13" spans="1:7" x14ac:dyDescent="0.2">
      <c r="D13" s="33">
        <v>3</v>
      </c>
      <c r="E13" s="33">
        <f>F12</f>
        <v>5</v>
      </c>
      <c r="F13" s="33">
        <f t="shared" si="0"/>
        <v>12</v>
      </c>
      <c r="G13" s="33">
        <f t="shared" si="1"/>
        <v>0.75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workbookViewId="0">
      <selection activeCell="D8" sqref="D8"/>
    </sheetView>
  </sheetViews>
  <sheetFormatPr defaultRowHeight="14.25" x14ac:dyDescent="0.2"/>
  <sheetData>
    <row r="1" spans="1:11" ht="23.25" x14ac:dyDescent="0.35">
      <c r="A1" s="44" t="s">
        <v>0</v>
      </c>
      <c r="B1" s="44">
        <v>13</v>
      </c>
      <c r="G1" s="2" t="s">
        <v>65</v>
      </c>
      <c r="H1" s="3"/>
      <c r="I1" s="3"/>
      <c r="J1" s="4" t="s">
        <v>6</v>
      </c>
      <c r="K1" s="5"/>
    </row>
    <row r="2" spans="1:11" x14ac:dyDescent="0.2">
      <c r="A2" s="44" t="s">
        <v>2</v>
      </c>
      <c r="B2" s="44">
        <v>13</v>
      </c>
    </row>
    <row r="3" spans="1:11" x14ac:dyDescent="0.2">
      <c r="A3" s="44" t="s">
        <v>3</v>
      </c>
      <c r="B3" s="44">
        <v>16</v>
      </c>
    </row>
    <row r="7" spans="1:11" x14ac:dyDescent="0.2">
      <c r="B7" s="44" t="s">
        <v>4</v>
      </c>
      <c r="C7" s="44" t="s">
        <v>54</v>
      </c>
      <c r="D7" s="44" t="s">
        <v>8</v>
      </c>
      <c r="E7" s="44" t="s">
        <v>9</v>
      </c>
    </row>
    <row r="8" spans="1:11" x14ac:dyDescent="0.2">
      <c r="B8" s="11">
        <v>1</v>
      </c>
      <c r="C8" s="60">
        <v>37</v>
      </c>
      <c r="D8" s="11">
        <f>MOD($B$1*C8+$B$2,$B$3)</f>
        <v>14</v>
      </c>
      <c r="E8" s="11">
        <f>D8/$B$3</f>
        <v>0.875</v>
      </c>
    </row>
    <row r="9" spans="1:11" x14ac:dyDescent="0.2">
      <c r="B9" s="11">
        <v>2</v>
      </c>
      <c r="C9" s="11">
        <f>D8</f>
        <v>14</v>
      </c>
      <c r="D9" s="11">
        <f t="shared" ref="D9" si="0">MOD($B$1*C9+$B$2,$B$3)</f>
        <v>3</v>
      </c>
      <c r="E9" s="11">
        <f t="shared" ref="E9" si="1">D9/$B$3</f>
        <v>0.1875</v>
      </c>
    </row>
    <row r="10" spans="1:11" x14ac:dyDescent="0.2">
      <c r="B10" s="61"/>
      <c r="C10" s="61"/>
      <c r="D10" s="61"/>
      <c r="E10" s="61"/>
      <c r="F10" s="61"/>
    </row>
    <row r="11" spans="1:11" x14ac:dyDescent="0.2">
      <c r="B11" s="61"/>
      <c r="C11" s="61"/>
      <c r="D11" s="61"/>
      <c r="E11" s="61"/>
      <c r="F11" s="61"/>
    </row>
    <row r="12" spans="1:11" x14ac:dyDescent="0.2">
      <c r="B12" s="61"/>
      <c r="C12" s="61"/>
      <c r="D12" s="61"/>
      <c r="E12" s="61"/>
      <c r="F12" s="61"/>
    </row>
    <row r="13" spans="1:11" x14ac:dyDescent="0.2">
      <c r="B13" s="61"/>
      <c r="C13" s="61"/>
      <c r="D13" s="61"/>
      <c r="E13" s="61"/>
      <c r="F13" s="61"/>
    </row>
    <row r="14" spans="1:11" x14ac:dyDescent="0.2">
      <c r="B14" s="61"/>
      <c r="C14" s="61"/>
      <c r="D14" s="61"/>
      <c r="E14" s="61"/>
      <c r="F14" s="61"/>
    </row>
    <row r="15" spans="1:11" x14ac:dyDescent="0.2">
      <c r="B15" s="61"/>
      <c r="C15" s="61"/>
      <c r="D15" s="61"/>
      <c r="E15" s="61"/>
      <c r="F15" s="61"/>
    </row>
    <row r="16" spans="1:11" x14ac:dyDescent="0.2">
      <c r="B16" s="61"/>
      <c r="C16" s="61"/>
      <c r="D16" s="61"/>
      <c r="E16" s="61"/>
      <c r="F16" s="61"/>
    </row>
    <row r="17" spans="2:6" x14ac:dyDescent="0.2">
      <c r="B17" s="61"/>
      <c r="C17" s="61"/>
      <c r="D17" s="61"/>
      <c r="E17" s="61"/>
      <c r="F17" s="61"/>
    </row>
    <row r="18" spans="2:6" x14ac:dyDescent="0.2">
      <c r="B18" s="61"/>
      <c r="C18" s="61"/>
      <c r="D18" s="61"/>
      <c r="E18" s="61"/>
      <c r="F18" s="61"/>
    </row>
    <row r="19" spans="2:6" x14ac:dyDescent="0.2">
      <c r="B19" s="61"/>
      <c r="C19" s="61"/>
      <c r="D19" s="61"/>
      <c r="E19" s="61"/>
      <c r="F19" s="61"/>
    </row>
    <row r="20" spans="2:6" x14ac:dyDescent="0.2">
      <c r="B20" s="61"/>
      <c r="C20" s="61"/>
      <c r="D20" s="61"/>
      <c r="E20" s="61"/>
      <c r="F20" s="61"/>
    </row>
    <row r="21" spans="2:6" x14ac:dyDescent="0.2">
      <c r="B21" s="61"/>
      <c r="C21" s="61"/>
      <c r="D21" s="61"/>
      <c r="E21" s="61"/>
      <c r="F21" s="61"/>
    </row>
    <row r="22" spans="2:6" x14ac:dyDescent="0.2">
      <c r="B22" s="61"/>
      <c r="C22" s="61"/>
      <c r="D22" s="61"/>
      <c r="E22" s="61"/>
      <c r="F22" s="61"/>
    </row>
    <row r="23" spans="2:6" x14ac:dyDescent="0.2">
      <c r="B23" s="61"/>
      <c r="C23" s="61"/>
      <c r="D23" s="61"/>
      <c r="E23" s="61"/>
      <c r="F23" s="61"/>
    </row>
    <row r="24" spans="2:6" x14ac:dyDescent="0.2">
      <c r="B24" s="61"/>
      <c r="C24" s="61"/>
      <c r="D24" s="61"/>
      <c r="E24" s="61"/>
      <c r="F24" s="61"/>
    </row>
    <row r="25" spans="2:6" x14ac:dyDescent="0.2">
      <c r="B25" s="61"/>
      <c r="C25" s="61"/>
      <c r="D25" s="61"/>
      <c r="E25" s="61"/>
      <c r="F25" s="61"/>
    </row>
    <row r="26" spans="2:6" x14ac:dyDescent="0.2">
      <c r="B26" s="61"/>
      <c r="C26" s="61"/>
      <c r="D26" s="61"/>
      <c r="E26" s="61"/>
      <c r="F26" s="61"/>
    </row>
    <row r="27" spans="2:6" x14ac:dyDescent="0.2">
      <c r="B27" s="61"/>
      <c r="C27" s="61"/>
      <c r="D27" s="61"/>
      <c r="E27" s="61"/>
      <c r="F27" s="61"/>
    </row>
    <row r="28" spans="2:6" x14ac:dyDescent="0.2">
      <c r="B28" s="61"/>
      <c r="C28" s="61"/>
      <c r="D28" s="61"/>
      <c r="E28" s="61"/>
      <c r="F28" s="61"/>
    </row>
    <row r="29" spans="2:6" x14ac:dyDescent="0.2">
      <c r="B29" s="61"/>
      <c r="C29" s="61"/>
      <c r="D29" s="61"/>
      <c r="E29" s="61"/>
      <c r="F29" s="61"/>
    </row>
    <row r="30" spans="2:6" x14ac:dyDescent="0.2">
      <c r="B30" s="61"/>
      <c r="C30" s="61"/>
      <c r="D30" s="61"/>
      <c r="E30" s="61"/>
      <c r="F30" s="61"/>
    </row>
    <row r="31" spans="2:6" x14ac:dyDescent="0.2">
      <c r="B31" s="61"/>
      <c r="C31" s="61"/>
      <c r="D31" s="61"/>
      <c r="E31" s="61"/>
      <c r="F31" s="61"/>
    </row>
    <row r="32" spans="2:6" x14ac:dyDescent="0.2">
      <c r="B32" s="61"/>
      <c r="C32" s="61"/>
      <c r="D32" s="61"/>
      <c r="E32" s="61"/>
      <c r="F32" s="61"/>
    </row>
    <row r="33" spans="2:6" x14ac:dyDescent="0.2">
      <c r="B33" s="61"/>
      <c r="C33" s="61"/>
      <c r="D33" s="61"/>
      <c r="E33" s="61"/>
      <c r="F33" s="61"/>
    </row>
    <row r="34" spans="2:6" x14ac:dyDescent="0.2">
      <c r="B34" s="61"/>
      <c r="C34" s="61"/>
      <c r="D34" s="61"/>
      <c r="E34" s="61"/>
      <c r="F34" s="61"/>
    </row>
    <row r="35" spans="2:6" x14ac:dyDescent="0.2">
      <c r="B35" s="61"/>
      <c r="C35" s="61"/>
      <c r="D35" s="61"/>
      <c r="E35" s="61"/>
      <c r="F35" s="61"/>
    </row>
    <row r="36" spans="2:6" x14ac:dyDescent="0.2">
      <c r="B36" s="61"/>
      <c r="C36" s="61"/>
      <c r="D36" s="61"/>
      <c r="E36" s="61"/>
      <c r="F36" s="61"/>
    </row>
    <row r="37" spans="2:6" x14ac:dyDescent="0.2">
      <c r="B37" s="61"/>
      <c r="C37" s="61"/>
      <c r="D37" s="61"/>
      <c r="E37" s="61"/>
      <c r="F37" s="61"/>
    </row>
    <row r="38" spans="2:6" x14ac:dyDescent="0.2">
      <c r="B38" s="61"/>
      <c r="C38" s="61"/>
      <c r="D38" s="61"/>
      <c r="E38" s="61"/>
      <c r="F38" s="61"/>
    </row>
    <row r="39" spans="2:6" x14ac:dyDescent="0.2">
      <c r="B39" s="61"/>
      <c r="C39" s="61"/>
      <c r="D39" s="61"/>
      <c r="E39" s="61"/>
      <c r="F39" s="61"/>
    </row>
    <row r="40" spans="2:6" x14ac:dyDescent="0.2">
      <c r="B40" s="61"/>
      <c r="C40" s="61"/>
      <c r="D40" s="61"/>
      <c r="E40" s="61"/>
      <c r="F40" s="61"/>
    </row>
    <row r="41" spans="2:6" x14ac:dyDescent="0.2">
      <c r="B41" s="61"/>
      <c r="C41" s="61"/>
      <c r="D41" s="61"/>
      <c r="E41" s="61"/>
      <c r="F41" s="61"/>
    </row>
    <row r="42" spans="2:6" x14ac:dyDescent="0.2">
      <c r="B42" s="61"/>
      <c r="C42" s="61"/>
      <c r="D42" s="61"/>
      <c r="E42" s="61"/>
      <c r="F42" s="61"/>
    </row>
    <row r="43" spans="2:6" x14ac:dyDescent="0.2">
      <c r="B43" s="61"/>
      <c r="C43" s="61"/>
      <c r="D43" s="61"/>
      <c r="E43" s="61"/>
      <c r="F43" s="61"/>
    </row>
    <row r="44" spans="2:6" x14ac:dyDescent="0.2">
      <c r="B44" s="61"/>
      <c r="C44" s="61"/>
      <c r="D44" s="61"/>
      <c r="E44" s="61"/>
      <c r="F44" s="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4"/>
  <sheetViews>
    <sheetView topLeftCell="A7" workbookViewId="0">
      <selection activeCell="I14" sqref="I14"/>
    </sheetView>
  </sheetViews>
  <sheetFormatPr defaultRowHeight="14.25" x14ac:dyDescent="0.2"/>
  <cols>
    <col min="7" max="7" width="11.125" customWidth="1"/>
    <col min="10" max="10" width="16.875" customWidth="1"/>
  </cols>
  <sheetData>
    <row r="1" spans="1:10" ht="23.25" x14ac:dyDescent="0.35">
      <c r="A1" s="2" t="s">
        <v>18</v>
      </c>
      <c r="B1" s="3"/>
      <c r="C1" s="3"/>
      <c r="D1" s="4" t="s">
        <v>6</v>
      </c>
      <c r="E1" s="5"/>
    </row>
    <row r="2" spans="1:10" s="1" customFormat="1" ht="23.25" x14ac:dyDescent="0.35">
      <c r="A2" s="12"/>
      <c r="B2" s="13"/>
      <c r="C2" s="13"/>
      <c r="D2" s="14"/>
      <c r="E2" s="13"/>
    </row>
    <row r="3" spans="1:10" x14ac:dyDescent="0.2">
      <c r="A3">
        <v>0.94299999999999995</v>
      </c>
    </row>
    <row r="4" spans="1:10" x14ac:dyDescent="0.2">
      <c r="A4">
        <v>0.39800000000000002</v>
      </c>
      <c r="D4" s="40" t="s">
        <v>31</v>
      </c>
      <c r="E4" s="40"/>
      <c r="F4" s="40">
        <v>5</v>
      </c>
    </row>
    <row r="5" spans="1:10" x14ac:dyDescent="0.2">
      <c r="A5">
        <v>0.372</v>
      </c>
      <c r="D5" s="40" t="s">
        <v>32</v>
      </c>
      <c r="E5" s="40"/>
      <c r="F5" s="40">
        <v>18</v>
      </c>
    </row>
    <row r="6" spans="1:10" x14ac:dyDescent="0.2">
      <c r="A6">
        <v>0.94299999999999995</v>
      </c>
    </row>
    <row r="7" spans="1:10" x14ac:dyDescent="0.2">
      <c r="A7">
        <v>0.20399999999999999</v>
      </c>
      <c r="D7" s="41" t="s">
        <v>4</v>
      </c>
      <c r="E7" s="41" t="s">
        <v>10</v>
      </c>
      <c r="F7" s="41" t="s">
        <v>11</v>
      </c>
      <c r="G7" s="41" t="s">
        <v>34</v>
      </c>
      <c r="H7" s="41" t="s">
        <v>33</v>
      </c>
      <c r="I7" s="41" t="s">
        <v>35</v>
      </c>
      <c r="J7" s="41"/>
    </row>
    <row r="8" spans="1:10" x14ac:dyDescent="0.2">
      <c r="A8">
        <v>0.79400000000000004</v>
      </c>
      <c r="D8" s="10">
        <v>1</v>
      </c>
      <c r="E8" s="35">
        <f>0/5</f>
        <v>0</v>
      </c>
      <c r="F8" s="35">
        <f>1/5</f>
        <v>0.2</v>
      </c>
      <c r="G8" s="35">
        <f>1/5</f>
        <v>0.2</v>
      </c>
      <c r="H8" s="10">
        <f>COUNTIF($A$3:$A$20,"&lt;"&amp;F8)-COUNTIF($A$3:$A$20,"&lt;"&amp;E8)</f>
        <v>3</v>
      </c>
      <c r="I8" s="10">
        <f>18*G8</f>
        <v>3.6</v>
      </c>
      <c r="J8" s="10">
        <f>(H8-I8)^2/I8</f>
        <v>0.10000000000000002</v>
      </c>
    </row>
    <row r="9" spans="1:10" x14ac:dyDescent="0.2">
      <c r="A9">
        <v>0.498</v>
      </c>
      <c r="D9" s="10">
        <v>2</v>
      </c>
      <c r="E9" s="35">
        <f>F8</f>
        <v>0.2</v>
      </c>
      <c r="F9" s="35">
        <f>2/5</f>
        <v>0.4</v>
      </c>
      <c r="G9" s="35">
        <f t="shared" ref="G9:G12" si="0">1/5</f>
        <v>0.2</v>
      </c>
      <c r="H9" s="10">
        <f t="shared" ref="H9:H12" si="1">COUNTIF($A$3:$A$20,"&lt;"&amp;F9)-COUNTIF($A$3:$A$20,"&lt;"&amp;E9)</f>
        <v>6</v>
      </c>
      <c r="I9" s="10">
        <f t="shared" ref="I9:I12" si="2">18*G9</f>
        <v>3.6</v>
      </c>
      <c r="J9" s="10">
        <f t="shared" ref="J9:J12" si="3">(H9-I9)^2/I9</f>
        <v>1.5999999999999999</v>
      </c>
    </row>
    <row r="10" spans="1:10" x14ac:dyDescent="0.2">
      <c r="A10">
        <v>0.52800000000000002</v>
      </c>
      <c r="D10" s="10">
        <v>3</v>
      </c>
      <c r="E10" s="35">
        <f>F9</f>
        <v>0.4</v>
      </c>
      <c r="F10" s="35">
        <f>3/5</f>
        <v>0.6</v>
      </c>
      <c r="G10" s="35">
        <f t="shared" si="0"/>
        <v>0.2</v>
      </c>
      <c r="H10" s="10">
        <f t="shared" si="1"/>
        <v>4</v>
      </c>
      <c r="I10" s="10">
        <f t="shared" si="2"/>
        <v>3.6</v>
      </c>
      <c r="J10" s="10">
        <f t="shared" si="3"/>
        <v>4.4444444444444418E-2</v>
      </c>
    </row>
    <row r="11" spans="1:10" x14ac:dyDescent="0.2">
      <c r="A11">
        <v>0.27200000000000002</v>
      </c>
      <c r="D11" s="10">
        <v>4</v>
      </c>
      <c r="E11" s="35">
        <f>F10</f>
        <v>0.6</v>
      </c>
      <c r="F11" s="35">
        <f>4/5</f>
        <v>0.8</v>
      </c>
      <c r="G11" s="35">
        <f t="shared" si="0"/>
        <v>0.2</v>
      </c>
      <c r="H11" s="10">
        <f t="shared" si="1"/>
        <v>1</v>
      </c>
      <c r="I11" s="10">
        <f t="shared" si="2"/>
        <v>3.6</v>
      </c>
      <c r="J11" s="10">
        <f t="shared" si="3"/>
        <v>1.877777777777778</v>
      </c>
    </row>
    <row r="12" spans="1:10" x14ac:dyDescent="0.2">
      <c r="A12">
        <v>0.89900000000000002</v>
      </c>
      <c r="D12" s="10">
        <v>5</v>
      </c>
      <c r="E12" s="35">
        <f>F11</f>
        <v>0.8</v>
      </c>
      <c r="F12" s="35">
        <f>5/5</f>
        <v>1</v>
      </c>
      <c r="G12" s="35">
        <f t="shared" si="0"/>
        <v>0.2</v>
      </c>
      <c r="H12" s="10">
        <f t="shared" si="1"/>
        <v>4</v>
      </c>
      <c r="I12" s="10">
        <f t="shared" si="2"/>
        <v>3.6</v>
      </c>
      <c r="J12" s="10">
        <f t="shared" si="3"/>
        <v>4.4444444444444418E-2</v>
      </c>
    </row>
    <row r="13" spans="1:10" x14ac:dyDescent="0.2">
      <c r="A13">
        <v>0.29399999999999998</v>
      </c>
      <c r="G13" s="41" t="s">
        <v>56</v>
      </c>
      <c r="H13" s="41">
        <f>SUM(H8:H12)</f>
        <v>18</v>
      </c>
    </row>
    <row r="14" spans="1:10" x14ac:dyDescent="0.2">
      <c r="A14">
        <v>0.156</v>
      </c>
      <c r="I14" s="7"/>
      <c r="J14" s="11">
        <f>SUM(J8:J12)</f>
        <v>3.666666666666667</v>
      </c>
    </row>
    <row r="15" spans="1:10" x14ac:dyDescent="0.2">
      <c r="A15">
        <v>0.10199999999999999</v>
      </c>
    </row>
    <row r="16" spans="1:10" x14ac:dyDescent="0.2">
      <c r="A16">
        <v>5.7000000000000002E-2</v>
      </c>
    </row>
    <row r="17" spans="1:12" x14ac:dyDescent="0.2">
      <c r="A17">
        <v>0.40899999999999997</v>
      </c>
      <c r="H17" t="s">
        <v>36</v>
      </c>
      <c r="I17" s="7"/>
      <c r="J17" s="34">
        <f>_xlfn.CHISQ.INV(1-0.05,F4-1)</f>
        <v>9.4877290367811575</v>
      </c>
      <c r="L17" t="s">
        <v>37</v>
      </c>
    </row>
    <row r="18" spans="1:12" x14ac:dyDescent="0.2">
      <c r="A18">
        <v>0.39800000000000002</v>
      </c>
    </row>
    <row r="19" spans="1:12" x14ac:dyDescent="0.2">
      <c r="A19">
        <v>0.4</v>
      </c>
    </row>
    <row r="20" spans="1:12" x14ac:dyDescent="0.2">
      <c r="A20">
        <v>0.997</v>
      </c>
    </row>
    <row r="21" spans="1:12" x14ac:dyDescent="0.2">
      <c r="G21" s="40" t="s">
        <v>23</v>
      </c>
      <c r="H21" s="40"/>
    </row>
    <row r="22" spans="1:12" x14ac:dyDescent="0.2">
      <c r="G22" s="40" t="s">
        <v>47</v>
      </c>
      <c r="H22" s="40"/>
    </row>
    <row r="30" spans="1:12" ht="15" x14ac:dyDescent="0.25">
      <c r="C30" s="68" t="s">
        <v>56</v>
      </c>
      <c r="D30" s="68"/>
      <c r="E30" s="68"/>
      <c r="F30" s="69">
        <v>18</v>
      </c>
    </row>
    <row r="31" spans="1:12" ht="15" x14ac:dyDescent="0.25">
      <c r="C31" s="68" t="s">
        <v>66</v>
      </c>
      <c r="D31" s="68"/>
      <c r="E31" s="68"/>
      <c r="F31" s="69">
        <v>5</v>
      </c>
    </row>
    <row r="32" spans="1:12" ht="15" x14ac:dyDescent="0.25">
      <c r="C32" s="68" t="s">
        <v>67</v>
      </c>
      <c r="D32" s="68"/>
      <c r="E32" s="68"/>
      <c r="F32" s="69">
        <v>0.05</v>
      </c>
    </row>
    <row r="33" spans="3:6" ht="15" x14ac:dyDescent="0.25">
      <c r="C33" s="68" t="s">
        <v>68</v>
      </c>
      <c r="D33" s="68"/>
      <c r="E33" s="68"/>
      <c r="F33" s="69">
        <f>_xlfn.CHISQ.INV(1-F32,F31-1)</f>
        <v>9.4877290367811575</v>
      </c>
    </row>
    <row r="34" spans="3:6" ht="15" x14ac:dyDescent="0.25">
      <c r="C34" s="68" t="s">
        <v>69</v>
      </c>
      <c r="D34" s="68"/>
      <c r="E34" s="68"/>
      <c r="F34" s="69">
        <f>1-_xlfn.CHISQ.DIST(J14,F31-1,1)</f>
        <v>0.45299261389246614</v>
      </c>
    </row>
  </sheetData>
  <mergeCells count="5">
    <mergeCell ref="C34:E34"/>
    <mergeCell ref="C30:E30"/>
    <mergeCell ref="C31:E31"/>
    <mergeCell ref="C32:E32"/>
    <mergeCell ref="C33:E3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topLeftCell="A19" workbookViewId="0">
      <selection activeCell="D29" sqref="D29"/>
    </sheetView>
  </sheetViews>
  <sheetFormatPr defaultRowHeight="14.25" x14ac:dyDescent="0.2"/>
  <cols>
    <col min="2" max="2" width="10.75" customWidth="1"/>
    <col min="6" max="6" width="12.375" customWidth="1"/>
  </cols>
  <sheetData>
    <row r="1" spans="1:6" ht="23.25" x14ac:dyDescent="0.35">
      <c r="A1" s="2" t="s">
        <v>18</v>
      </c>
      <c r="B1" s="3"/>
      <c r="C1" s="3"/>
      <c r="D1" s="4" t="s">
        <v>6</v>
      </c>
      <c r="E1" s="5"/>
    </row>
    <row r="5" spans="1:6" x14ac:dyDescent="0.2">
      <c r="A5" s="44" t="s">
        <v>4</v>
      </c>
      <c r="B5" s="44" t="s">
        <v>12</v>
      </c>
      <c r="C5" s="44" t="s">
        <v>13</v>
      </c>
      <c r="D5" s="44" t="s">
        <v>14</v>
      </c>
      <c r="E5" s="44" t="s">
        <v>20</v>
      </c>
      <c r="F5" s="44" t="s">
        <v>19</v>
      </c>
    </row>
    <row r="6" spans="1:6" x14ac:dyDescent="0.2">
      <c r="A6" s="10">
        <v>1</v>
      </c>
      <c r="B6" s="10">
        <v>5.7000000000000002E-2</v>
      </c>
      <c r="C6" s="10">
        <f>A6/18</f>
        <v>5.5555555555555552E-2</v>
      </c>
      <c r="D6" s="10">
        <f>C6-B6</f>
        <v>-1.4444444444444496E-3</v>
      </c>
      <c r="E6" s="10">
        <f>(A6-1)/18</f>
        <v>0</v>
      </c>
      <c r="F6" s="10">
        <f>B6-E6</f>
        <v>5.7000000000000002E-2</v>
      </c>
    </row>
    <row r="7" spans="1:6" x14ac:dyDescent="0.2">
      <c r="A7" s="10">
        <v>2</v>
      </c>
      <c r="B7" s="10">
        <v>0.10199999999999999</v>
      </c>
      <c r="C7" s="10">
        <f>A7/18</f>
        <v>0.1111111111111111</v>
      </c>
      <c r="D7" s="10">
        <f>C7-B7</f>
        <v>9.1111111111111115E-3</v>
      </c>
      <c r="E7" s="10">
        <f>(A7-1)/18</f>
        <v>5.5555555555555552E-2</v>
      </c>
      <c r="F7" s="10">
        <f>B7-E7</f>
        <v>4.6444444444444441E-2</v>
      </c>
    </row>
    <row r="8" spans="1:6" x14ac:dyDescent="0.2">
      <c r="A8" s="10">
        <v>3</v>
      </c>
      <c r="B8" s="10">
        <v>0.156</v>
      </c>
      <c r="C8" s="10">
        <f t="shared" ref="C8:C23" si="0">A8/18</f>
        <v>0.16666666666666666</v>
      </c>
      <c r="D8" s="10">
        <f t="shared" ref="D8:D23" si="1">C8-B8</f>
        <v>1.0666666666666658E-2</v>
      </c>
      <c r="E8" s="10">
        <f t="shared" ref="E8:E23" si="2">(A8-1)/18</f>
        <v>0.1111111111111111</v>
      </c>
      <c r="F8" s="10">
        <f t="shared" ref="F8:F23" si="3">B8-E8</f>
        <v>4.4888888888888895E-2</v>
      </c>
    </row>
    <row r="9" spans="1:6" x14ac:dyDescent="0.2">
      <c r="A9" s="10">
        <v>4</v>
      </c>
      <c r="B9" s="10">
        <v>0.20399999999999999</v>
      </c>
      <c r="C9" s="10">
        <f t="shared" si="0"/>
        <v>0.22222222222222221</v>
      </c>
      <c r="D9" s="10">
        <f t="shared" si="1"/>
        <v>1.8222222222222223E-2</v>
      </c>
      <c r="E9" s="10">
        <f t="shared" si="2"/>
        <v>0.16666666666666666</v>
      </c>
      <c r="F9" s="10">
        <f t="shared" si="3"/>
        <v>3.7333333333333329E-2</v>
      </c>
    </row>
    <row r="10" spans="1:6" x14ac:dyDescent="0.2">
      <c r="A10" s="10">
        <v>5</v>
      </c>
      <c r="B10" s="10">
        <v>0.27200000000000002</v>
      </c>
      <c r="C10" s="10">
        <f t="shared" si="0"/>
        <v>0.27777777777777779</v>
      </c>
      <c r="D10" s="10">
        <f t="shared" si="1"/>
        <v>5.7777777777777706E-3</v>
      </c>
      <c r="E10" s="10">
        <f t="shared" si="2"/>
        <v>0.22222222222222221</v>
      </c>
      <c r="F10" s="10">
        <f t="shared" si="3"/>
        <v>4.977777777777781E-2</v>
      </c>
    </row>
    <row r="11" spans="1:6" x14ac:dyDescent="0.2">
      <c r="A11" s="10">
        <v>6</v>
      </c>
      <c r="B11" s="10">
        <v>0.29399999999999998</v>
      </c>
      <c r="C11" s="10">
        <f t="shared" si="0"/>
        <v>0.33333333333333331</v>
      </c>
      <c r="D11" s="10">
        <f t="shared" si="1"/>
        <v>3.9333333333333331E-2</v>
      </c>
      <c r="E11" s="10">
        <f t="shared" si="2"/>
        <v>0.27777777777777779</v>
      </c>
      <c r="F11" s="10">
        <f t="shared" si="3"/>
        <v>1.6222222222222193E-2</v>
      </c>
    </row>
    <row r="12" spans="1:6" x14ac:dyDescent="0.2">
      <c r="A12" s="10">
        <v>7</v>
      </c>
      <c r="B12" s="10">
        <v>0.372</v>
      </c>
      <c r="C12" s="10">
        <f t="shared" si="0"/>
        <v>0.3888888888888889</v>
      </c>
      <c r="D12" s="10">
        <f t="shared" si="1"/>
        <v>1.6888888888888898E-2</v>
      </c>
      <c r="E12" s="10">
        <f t="shared" si="2"/>
        <v>0.33333333333333331</v>
      </c>
      <c r="F12" s="10">
        <f t="shared" si="3"/>
        <v>3.8666666666666683E-2</v>
      </c>
    </row>
    <row r="13" spans="1:6" x14ac:dyDescent="0.2">
      <c r="A13" s="10">
        <v>8</v>
      </c>
      <c r="B13" s="10">
        <v>0.39800000000000002</v>
      </c>
      <c r="C13" s="10">
        <f t="shared" si="0"/>
        <v>0.44444444444444442</v>
      </c>
      <c r="D13" s="10">
        <f t="shared" si="1"/>
        <v>4.6444444444444399E-2</v>
      </c>
      <c r="E13" s="10">
        <f t="shared" si="2"/>
        <v>0.3888888888888889</v>
      </c>
      <c r="F13" s="10">
        <f t="shared" si="3"/>
        <v>9.1111111111111254E-3</v>
      </c>
    </row>
    <row r="14" spans="1:6" x14ac:dyDescent="0.2">
      <c r="A14" s="10">
        <v>9</v>
      </c>
      <c r="B14" s="10">
        <v>0.39800000000000002</v>
      </c>
      <c r="C14" s="10">
        <f t="shared" si="0"/>
        <v>0.5</v>
      </c>
      <c r="D14" s="10">
        <f t="shared" si="1"/>
        <v>0.10199999999999998</v>
      </c>
      <c r="E14" s="10">
        <f t="shared" si="2"/>
        <v>0.44444444444444442</v>
      </c>
      <c r="F14" s="10">
        <f t="shared" si="3"/>
        <v>-4.6444444444444399E-2</v>
      </c>
    </row>
    <row r="15" spans="1:6" x14ac:dyDescent="0.2">
      <c r="A15" s="10">
        <v>10</v>
      </c>
      <c r="B15" s="10">
        <v>0.4</v>
      </c>
      <c r="C15" s="10">
        <f t="shared" si="0"/>
        <v>0.55555555555555558</v>
      </c>
      <c r="D15" s="10">
        <f t="shared" si="1"/>
        <v>0.15555555555555556</v>
      </c>
      <c r="E15" s="10">
        <f t="shared" si="2"/>
        <v>0.5</v>
      </c>
      <c r="F15" s="10">
        <f t="shared" si="3"/>
        <v>-9.9999999999999978E-2</v>
      </c>
    </row>
    <row r="16" spans="1:6" x14ac:dyDescent="0.2">
      <c r="A16" s="10">
        <v>11</v>
      </c>
      <c r="B16" s="10">
        <v>0.40899999999999997</v>
      </c>
      <c r="C16" s="10">
        <f t="shared" si="0"/>
        <v>0.61111111111111116</v>
      </c>
      <c r="D16" s="10">
        <f t="shared" si="1"/>
        <v>0.20211111111111119</v>
      </c>
      <c r="E16" s="10">
        <f t="shared" si="2"/>
        <v>0.55555555555555558</v>
      </c>
      <c r="F16" s="10">
        <f t="shared" si="3"/>
        <v>-0.14655555555555561</v>
      </c>
    </row>
    <row r="17" spans="1:6" x14ac:dyDescent="0.2">
      <c r="A17" s="10">
        <v>12</v>
      </c>
      <c r="B17" s="10">
        <v>0.498</v>
      </c>
      <c r="C17" s="10">
        <f t="shared" si="0"/>
        <v>0.66666666666666663</v>
      </c>
      <c r="D17" s="10">
        <f t="shared" si="1"/>
        <v>0.16866666666666663</v>
      </c>
      <c r="E17" s="10">
        <f t="shared" si="2"/>
        <v>0.61111111111111116</v>
      </c>
      <c r="F17" s="10">
        <f t="shared" si="3"/>
        <v>-0.11311111111111116</v>
      </c>
    </row>
    <row r="18" spans="1:6" x14ac:dyDescent="0.2">
      <c r="A18" s="10">
        <v>13</v>
      </c>
      <c r="B18" s="10">
        <v>0.52800000000000002</v>
      </c>
      <c r="C18" s="10">
        <f t="shared" si="0"/>
        <v>0.72222222222222221</v>
      </c>
      <c r="D18" s="10">
        <f t="shared" si="1"/>
        <v>0.19422222222222219</v>
      </c>
      <c r="E18" s="10">
        <f t="shared" si="2"/>
        <v>0.66666666666666663</v>
      </c>
      <c r="F18" s="10">
        <f t="shared" si="3"/>
        <v>-0.1386666666666666</v>
      </c>
    </row>
    <row r="19" spans="1:6" x14ac:dyDescent="0.2">
      <c r="A19" s="10">
        <v>14</v>
      </c>
      <c r="B19" s="10">
        <v>0.79400000000000004</v>
      </c>
      <c r="C19" s="10">
        <f t="shared" si="0"/>
        <v>0.77777777777777779</v>
      </c>
      <c r="D19" s="10">
        <f t="shared" si="1"/>
        <v>-1.6222222222222249E-2</v>
      </c>
      <c r="E19" s="10">
        <f t="shared" si="2"/>
        <v>0.72222222222222221</v>
      </c>
      <c r="F19" s="10">
        <f t="shared" si="3"/>
        <v>7.1777777777777829E-2</v>
      </c>
    </row>
    <row r="20" spans="1:6" x14ac:dyDescent="0.2">
      <c r="A20" s="10">
        <v>15</v>
      </c>
      <c r="B20" s="10">
        <v>0.89900000000000002</v>
      </c>
      <c r="C20" s="10">
        <f t="shared" si="0"/>
        <v>0.83333333333333337</v>
      </c>
      <c r="D20" s="10">
        <f t="shared" si="1"/>
        <v>-6.5666666666666651E-2</v>
      </c>
      <c r="E20" s="10">
        <f t="shared" si="2"/>
        <v>0.77777777777777779</v>
      </c>
      <c r="F20" s="10">
        <f t="shared" si="3"/>
        <v>0.12122222222222223</v>
      </c>
    </row>
    <row r="21" spans="1:6" x14ac:dyDescent="0.2">
      <c r="A21" s="10">
        <v>16</v>
      </c>
      <c r="B21" s="10">
        <v>0.94299999999999995</v>
      </c>
      <c r="C21" s="10">
        <f t="shared" si="0"/>
        <v>0.88888888888888884</v>
      </c>
      <c r="D21" s="10">
        <f t="shared" si="1"/>
        <v>-5.411111111111111E-2</v>
      </c>
      <c r="E21" s="10">
        <f t="shared" si="2"/>
        <v>0.83333333333333337</v>
      </c>
      <c r="F21" s="10">
        <f t="shared" si="3"/>
        <v>0.10966666666666658</v>
      </c>
    </row>
    <row r="22" spans="1:6" x14ac:dyDescent="0.2">
      <c r="A22" s="10">
        <v>17</v>
      </c>
      <c r="B22" s="10">
        <v>0.94299999999999995</v>
      </c>
      <c r="C22" s="10">
        <f t="shared" si="0"/>
        <v>0.94444444444444442</v>
      </c>
      <c r="D22" s="10">
        <f t="shared" si="1"/>
        <v>1.4444444444444704E-3</v>
      </c>
      <c r="E22" s="10">
        <f t="shared" si="2"/>
        <v>0.88888888888888884</v>
      </c>
      <c r="F22" s="10">
        <f t="shared" si="3"/>
        <v>5.411111111111111E-2</v>
      </c>
    </row>
    <row r="23" spans="1:6" x14ac:dyDescent="0.2">
      <c r="A23" s="10">
        <v>18</v>
      </c>
      <c r="B23" s="10">
        <v>0.997</v>
      </c>
      <c r="C23" s="10">
        <f t="shared" si="0"/>
        <v>1</v>
      </c>
      <c r="D23" s="10">
        <f t="shared" si="1"/>
        <v>3.0000000000000027E-3</v>
      </c>
      <c r="E23" s="10">
        <f t="shared" si="2"/>
        <v>0.94444444444444442</v>
      </c>
      <c r="F23" s="10">
        <f t="shared" si="3"/>
        <v>5.2555555555555578E-2</v>
      </c>
    </row>
    <row r="26" spans="1:6" x14ac:dyDescent="0.2">
      <c r="C26" s="42" t="s">
        <v>16</v>
      </c>
      <c r="D26" s="43">
        <f>MAX(D6:D23)</f>
        <v>0.20211111111111119</v>
      </c>
      <c r="E26" s="42" t="s">
        <v>15</v>
      </c>
      <c r="F26" s="43">
        <f>MAX(F6:F23)</f>
        <v>0.12122222222222223</v>
      </c>
    </row>
    <row r="28" spans="1:6" x14ac:dyDescent="0.2">
      <c r="C28" s="42" t="s">
        <v>17</v>
      </c>
      <c r="D28" s="43">
        <f>MAX(D26,F26)</f>
        <v>0.20211111111111119</v>
      </c>
    </row>
    <row r="29" spans="1:6" x14ac:dyDescent="0.2">
      <c r="B29" t="s">
        <v>24</v>
      </c>
      <c r="C29" t="s">
        <v>21</v>
      </c>
      <c r="D29">
        <f>1.36/SQRT(18)</f>
        <v>0.32055507413790157</v>
      </c>
    </row>
    <row r="31" spans="1:6" x14ac:dyDescent="0.2">
      <c r="C31" t="s">
        <v>22</v>
      </c>
    </row>
    <row r="32" spans="1:6" x14ac:dyDescent="0.2">
      <c r="C32" s="45" t="s">
        <v>23</v>
      </c>
      <c r="D32" s="4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6"/>
  <sheetViews>
    <sheetView workbookViewId="0">
      <selection activeCell="G11" sqref="G11"/>
    </sheetView>
  </sheetViews>
  <sheetFormatPr defaultRowHeight="14.25" x14ac:dyDescent="0.2"/>
  <sheetData>
    <row r="1" spans="1:19" ht="20.25" x14ac:dyDescent="0.3">
      <c r="A1" s="32" t="s">
        <v>38</v>
      </c>
      <c r="B1" s="32" t="s">
        <v>39</v>
      </c>
      <c r="C1" s="32" t="s">
        <v>40</v>
      </c>
      <c r="D1" s="24"/>
      <c r="E1" s="24"/>
      <c r="F1" s="24"/>
      <c r="G1" s="24"/>
      <c r="H1" s="25"/>
      <c r="J1" s="33" t="s">
        <v>48</v>
      </c>
      <c r="K1" s="33" t="s">
        <v>50</v>
      </c>
      <c r="L1" s="33" t="s">
        <v>49</v>
      </c>
      <c r="M1" s="33" t="s">
        <v>38</v>
      </c>
      <c r="N1" s="17"/>
      <c r="P1" s="2" t="s">
        <v>53</v>
      </c>
      <c r="Q1" s="36"/>
      <c r="R1" s="37"/>
      <c r="S1" t="s">
        <v>55</v>
      </c>
    </row>
    <row r="2" spans="1:19" x14ac:dyDescent="0.2">
      <c r="A2" s="32">
        <v>0</v>
      </c>
      <c r="B2" s="32">
        <v>0.3</v>
      </c>
      <c r="C2" s="32">
        <f>B2</f>
        <v>0.3</v>
      </c>
      <c r="D2" s="27"/>
      <c r="E2" s="27"/>
      <c r="F2" s="27"/>
      <c r="G2" s="27"/>
      <c r="H2" s="28"/>
      <c r="J2" s="33">
        <v>0.3</v>
      </c>
      <c r="K2" s="33">
        <v>0</v>
      </c>
      <c r="L2" s="33">
        <v>0.3</v>
      </c>
      <c r="M2" s="33">
        <v>0</v>
      </c>
      <c r="N2" s="20"/>
    </row>
    <row r="3" spans="1:19" x14ac:dyDescent="0.2">
      <c r="A3" s="32">
        <v>1</v>
      </c>
      <c r="B3" s="32">
        <v>0.2</v>
      </c>
      <c r="C3" s="32">
        <f>SUM(B2:B3)</f>
        <v>0.5</v>
      </c>
      <c r="D3" s="27"/>
      <c r="E3" s="27"/>
      <c r="F3" s="27"/>
      <c r="G3" s="27"/>
      <c r="H3" s="28"/>
      <c r="J3" s="33">
        <v>0.2</v>
      </c>
      <c r="K3" s="33">
        <v>0.3</v>
      </c>
      <c r="L3" s="33">
        <f>L2+J3</f>
        <v>0.5</v>
      </c>
      <c r="M3" s="33">
        <v>1</v>
      </c>
      <c r="N3" s="20"/>
    </row>
    <row r="4" spans="1:19" x14ac:dyDescent="0.2">
      <c r="A4" s="32">
        <v>2</v>
      </c>
      <c r="B4" s="32">
        <v>0.2</v>
      </c>
      <c r="C4" s="32">
        <f>SUM(B2:B4)</f>
        <v>0.7</v>
      </c>
      <c r="D4" s="27"/>
      <c r="E4" s="27"/>
      <c r="F4" s="27"/>
      <c r="G4" s="27"/>
      <c r="H4" s="28"/>
      <c r="J4" s="33">
        <v>0.2</v>
      </c>
      <c r="K4" s="33">
        <v>0.5</v>
      </c>
      <c r="L4" s="33">
        <f t="shared" ref="L4:L6" si="0">L3+J4</f>
        <v>0.7</v>
      </c>
      <c r="M4" s="33">
        <v>2</v>
      </c>
      <c r="N4" s="20"/>
    </row>
    <row r="5" spans="1:19" x14ac:dyDescent="0.2">
      <c r="A5" s="32">
        <v>3</v>
      </c>
      <c r="B5" s="32">
        <v>0.1</v>
      </c>
      <c r="C5" s="32">
        <f>SUM(B2:B5)</f>
        <v>0.79999999999999993</v>
      </c>
      <c r="D5" s="27"/>
      <c r="E5" s="27"/>
      <c r="F5" s="27"/>
      <c r="G5" s="27"/>
      <c r="H5" s="28"/>
      <c r="J5" s="33">
        <v>0.1</v>
      </c>
      <c r="K5" s="33">
        <v>0.7</v>
      </c>
      <c r="L5" s="33">
        <f t="shared" si="0"/>
        <v>0.79999999999999993</v>
      </c>
      <c r="M5" s="33">
        <v>3</v>
      </c>
      <c r="N5" s="20"/>
    </row>
    <row r="6" spans="1:19" x14ac:dyDescent="0.2">
      <c r="A6" s="32">
        <v>4</v>
      </c>
      <c r="B6" s="32">
        <v>0.2</v>
      </c>
      <c r="C6" s="32">
        <f>SUM(B2:B6)</f>
        <v>1</v>
      </c>
      <c r="D6" s="27"/>
      <c r="E6" s="27"/>
      <c r="F6" s="27"/>
      <c r="G6" s="27"/>
      <c r="H6" s="28"/>
      <c r="J6" s="33">
        <v>0.2</v>
      </c>
      <c r="K6" s="33">
        <v>0.8</v>
      </c>
      <c r="L6" s="33">
        <f t="shared" si="0"/>
        <v>1</v>
      </c>
      <c r="M6" s="33">
        <v>4</v>
      </c>
      <c r="N6" s="20"/>
    </row>
    <row r="7" spans="1:19" x14ac:dyDescent="0.2">
      <c r="A7" s="26"/>
      <c r="B7" s="27"/>
      <c r="C7" s="27"/>
      <c r="D7" s="27"/>
      <c r="E7" s="27"/>
      <c r="F7" s="27"/>
      <c r="G7" s="27"/>
      <c r="H7" s="28"/>
      <c r="J7" s="18"/>
      <c r="K7" s="19"/>
      <c r="L7" s="19"/>
      <c r="M7" s="19"/>
      <c r="N7" s="20"/>
    </row>
    <row r="8" spans="1:19" x14ac:dyDescent="0.2">
      <c r="A8" s="26"/>
      <c r="B8" s="27"/>
      <c r="C8" s="27"/>
      <c r="D8" s="27"/>
      <c r="E8" s="27"/>
      <c r="F8" s="27"/>
      <c r="G8" s="27"/>
      <c r="H8" s="28"/>
      <c r="J8" s="18"/>
      <c r="K8" s="19"/>
      <c r="L8" s="19"/>
      <c r="M8" s="19"/>
      <c r="N8" s="20"/>
    </row>
    <row r="9" spans="1:19" x14ac:dyDescent="0.2">
      <c r="A9" s="26"/>
      <c r="B9" s="27"/>
      <c r="C9" s="27"/>
      <c r="D9" s="27"/>
      <c r="E9" s="27"/>
      <c r="F9" s="27"/>
      <c r="G9" s="27"/>
      <c r="H9" s="28"/>
      <c r="J9" s="18"/>
      <c r="K9" s="19"/>
      <c r="L9" s="19"/>
      <c r="M9" s="19"/>
      <c r="N9" s="20"/>
    </row>
    <row r="10" spans="1:19" x14ac:dyDescent="0.2">
      <c r="A10" s="26"/>
      <c r="B10" s="27"/>
      <c r="C10" s="27"/>
      <c r="D10" s="32" t="s">
        <v>41</v>
      </c>
      <c r="E10" s="32">
        <v>0.2379</v>
      </c>
      <c r="F10" s="32" t="s">
        <v>44</v>
      </c>
      <c r="G10" s="32">
        <f>IF(E10&gt;0.8,4,IF(E10&gt;0.7,3,IF(E10&gt;0.5,2,IF(E10&gt;0.3,1,0))))</f>
        <v>0</v>
      </c>
      <c r="H10" s="28"/>
      <c r="J10" s="18"/>
      <c r="K10" s="19"/>
      <c r="L10" s="19"/>
      <c r="M10" s="19"/>
      <c r="N10" s="20"/>
    </row>
    <row r="11" spans="1:19" x14ac:dyDescent="0.2">
      <c r="A11" s="26"/>
      <c r="B11" s="27"/>
      <c r="C11" s="27"/>
      <c r="D11" s="32" t="s">
        <v>42</v>
      </c>
      <c r="E11" s="32">
        <v>0.75509999999999999</v>
      </c>
      <c r="F11" s="32" t="s">
        <v>45</v>
      </c>
      <c r="G11" s="32">
        <f t="shared" ref="G11:G12" si="1">IF(E11&gt;0.8,4,IF(E11&gt;0.7,3,IF(E11&gt;0.5,2,IF(E11&gt;0.3,1,0))))</f>
        <v>3</v>
      </c>
      <c r="H11" s="28"/>
      <c r="J11" s="33" t="s">
        <v>44</v>
      </c>
      <c r="K11" s="33">
        <f>VLOOKUP(E10,K2:M6,3)</f>
        <v>0</v>
      </c>
      <c r="L11" s="19"/>
      <c r="M11" s="19"/>
      <c r="N11" s="20"/>
    </row>
    <row r="12" spans="1:19" x14ac:dyDescent="0.2">
      <c r="A12" s="26"/>
      <c r="B12" s="27"/>
      <c r="C12" s="27"/>
      <c r="D12" s="32" t="s">
        <v>43</v>
      </c>
      <c r="E12" s="32">
        <v>0.2989</v>
      </c>
      <c r="F12" s="32" t="s">
        <v>46</v>
      </c>
      <c r="G12" s="32">
        <f t="shared" si="1"/>
        <v>0</v>
      </c>
      <c r="H12" s="28"/>
      <c r="J12" s="33" t="s">
        <v>45</v>
      </c>
      <c r="K12" s="33">
        <f>VLOOKUP(E11,K2:M6,3)</f>
        <v>3</v>
      </c>
      <c r="L12" s="19"/>
      <c r="M12" s="19"/>
      <c r="N12" s="20"/>
    </row>
    <row r="13" spans="1:19" x14ac:dyDescent="0.2">
      <c r="A13" s="26"/>
      <c r="B13" s="27"/>
      <c r="C13" s="27"/>
      <c r="D13" s="27"/>
      <c r="E13" s="27"/>
      <c r="F13" s="27"/>
      <c r="G13" s="27"/>
      <c r="H13" s="28"/>
      <c r="J13" s="33" t="s">
        <v>46</v>
      </c>
      <c r="K13" s="33">
        <f>VLOOKUP(E12,K2:M6,3)</f>
        <v>0</v>
      </c>
      <c r="L13" s="19"/>
      <c r="M13" s="19"/>
      <c r="N13" s="20"/>
    </row>
    <row r="14" spans="1:19" x14ac:dyDescent="0.2">
      <c r="A14" s="29"/>
      <c r="B14" s="30"/>
      <c r="C14" s="30"/>
      <c r="D14" s="30"/>
      <c r="E14" s="30"/>
      <c r="F14" s="30"/>
      <c r="G14" s="30"/>
      <c r="H14" s="31"/>
      <c r="J14" s="21"/>
      <c r="K14" s="22"/>
      <c r="L14" s="22"/>
      <c r="M14" s="22"/>
      <c r="N14" s="23"/>
    </row>
    <row r="16" spans="1:19" ht="18" x14ac:dyDescent="0.25">
      <c r="D16" s="64" t="s">
        <v>52</v>
      </c>
      <c r="E16" s="65"/>
      <c r="L16" s="62" t="s">
        <v>51</v>
      </c>
      <c r="M16" s="63"/>
    </row>
  </sheetData>
  <mergeCells count="2">
    <mergeCell ref="L16:M16"/>
    <mergeCell ref="D16:E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0"/>
  <sheetViews>
    <sheetView topLeftCell="A13" workbookViewId="0">
      <selection activeCell="I18" sqref="I18"/>
    </sheetView>
  </sheetViews>
  <sheetFormatPr defaultRowHeight="14.25" x14ac:dyDescent="0.2"/>
  <cols>
    <col min="8" max="8" width="17" customWidth="1"/>
  </cols>
  <sheetData>
    <row r="1" spans="1:9" x14ac:dyDescent="0.2">
      <c r="A1">
        <v>0.97099999999999997</v>
      </c>
      <c r="I1" t="s">
        <v>63</v>
      </c>
    </row>
    <row r="2" spans="1:9" x14ac:dyDescent="0.2">
      <c r="A2">
        <v>0.66800000000000004</v>
      </c>
    </row>
    <row r="3" spans="1:9" x14ac:dyDescent="0.2">
      <c r="A3">
        <v>0.74199999999999999</v>
      </c>
      <c r="C3" s="46" t="s">
        <v>4</v>
      </c>
      <c r="D3" s="46" t="s">
        <v>57</v>
      </c>
      <c r="E3" s="46" t="s">
        <v>58</v>
      </c>
      <c r="F3" s="46" t="s">
        <v>59</v>
      </c>
      <c r="G3" s="46" t="s">
        <v>60</v>
      </c>
      <c r="H3" s="46" t="s">
        <v>61</v>
      </c>
    </row>
    <row r="4" spans="1:9" x14ac:dyDescent="0.2">
      <c r="A4">
        <v>0.17100000000000001</v>
      </c>
      <c r="C4" s="10">
        <v>1</v>
      </c>
      <c r="D4" s="10">
        <f>0/10</f>
        <v>0</v>
      </c>
      <c r="E4" s="10">
        <f>1/10</f>
        <v>0.1</v>
      </c>
      <c r="F4" s="10">
        <f>COUNTIF($A$1:$A$100,"&lt;"&amp;E4)-COUNTIF($A$1:$A$100,"&lt;"&amp;D4)</f>
        <v>13</v>
      </c>
      <c r="G4" s="10">
        <f>100*(1/10)</f>
        <v>10</v>
      </c>
      <c r="H4" s="10">
        <f>(F4-G4)^2/G4</f>
        <v>0.9</v>
      </c>
    </row>
    <row r="5" spans="1:9" x14ac:dyDescent="0.2">
      <c r="A5">
        <v>0.35</v>
      </c>
      <c r="C5" s="10">
        <v>2</v>
      </c>
      <c r="D5" s="10">
        <f>E4</f>
        <v>0.1</v>
      </c>
      <c r="E5" s="10">
        <f>2/10</f>
        <v>0.2</v>
      </c>
      <c r="F5" s="10">
        <f t="shared" ref="F5:F13" si="0">COUNTIF($A$1:$A$100,"&lt;"&amp;E5)-COUNTIF($A$1:$A$100,"&lt;"&amp;D5)</f>
        <v>8</v>
      </c>
      <c r="G5" s="10">
        <f t="shared" ref="G5:G13" si="1">100*(1/10)</f>
        <v>10</v>
      </c>
      <c r="H5" s="10">
        <f t="shared" ref="H5:H13" si="2">(F5-G5)^2/G5</f>
        <v>0.4</v>
      </c>
    </row>
    <row r="6" spans="1:9" x14ac:dyDescent="0.2">
      <c r="A6">
        <v>0.93100000000000005</v>
      </c>
      <c r="C6" s="10">
        <v>3</v>
      </c>
      <c r="D6" s="10">
        <f t="shared" ref="D6:D13" si="3">E5</f>
        <v>0.2</v>
      </c>
      <c r="E6" s="10">
        <f>3/10</f>
        <v>0.3</v>
      </c>
      <c r="F6" s="10">
        <f t="shared" si="0"/>
        <v>7</v>
      </c>
      <c r="G6" s="10">
        <f t="shared" si="1"/>
        <v>10</v>
      </c>
      <c r="H6" s="10">
        <f t="shared" si="2"/>
        <v>0.9</v>
      </c>
    </row>
    <row r="7" spans="1:9" x14ac:dyDescent="0.2">
      <c r="A7">
        <v>0.80300000000000005</v>
      </c>
      <c r="C7" s="10">
        <v>4</v>
      </c>
      <c r="D7" s="10">
        <f t="shared" si="3"/>
        <v>0.3</v>
      </c>
      <c r="E7" s="10">
        <f>4/10</f>
        <v>0.4</v>
      </c>
      <c r="F7" s="10">
        <f t="shared" si="0"/>
        <v>7</v>
      </c>
      <c r="G7" s="10">
        <f t="shared" si="1"/>
        <v>10</v>
      </c>
      <c r="H7" s="10">
        <f t="shared" si="2"/>
        <v>0.9</v>
      </c>
    </row>
    <row r="8" spans="1:9" x14ac:dyDescent="0.2">
      <c r="A8">
        <v>0.84799999999999998</v>
      </c>
      <c r="C8" s="10">
        <v>5</v>
      </c>
      <c r="D8" s="10">
        <f t="shared" si="3"/>
        <v>0.4</v>
      </c>
      <c r="E8" s="10">
        <f>5/10</f>
        <v>0.5</v>
      </c>
      <c r="F8" s="10">
        <f t="shared" si="0"/>
        <v>6</v>
      </c>
      <c r="G8" s="10">
        <f t="shared" si="1"/>
        <v>10</v>
      </c>
      <c r="H8" s="10">
        <f t="shared" si="2"/>
        <v>1.6</v>
      </c>
    </row>
    <row r="9" spans="1:9" x14ac:dyDescent="0.2">
      <c r="A9">
        <v>0.16</v>
      </c>
      <c r="C9" s="10">
        <v>6</v>
      </c>
      <c r="D9" s="10">
        <f t="shared" si="3"/>
        <v>0.5</v>
      </c>
      <c r="E9" s="10">
        <f>6/10</f>
        <v>0.6</v>
      </c>
      <c r="F9" s="10">
        <f t="shared" si="0"/>
        <v>9</v>
      </c>
      <c r="G9" s="10">
        <f t="shared" si="1"/>
        <v>10</v>
      </c>
      <c r="H9" s="10">
        <f t="shared" si="2"/>
        <v>0.1</v>
      </c>
    </row>
    <row r="10" spans="1:9" x14ac:dyDescent="0.2">
      <c r="A10">
        <v>8.5000000000000006E-2</v>
      </c>
      <c r="C10" s="10">
        <v>7</v>
      </c>
      <c r="D10" s="10">
        <f t="shared" si="3"/>
        <v>0.6</v>
      </c>
      <c r="E10" s="10">
        <f>7/10</f>
        <v>0.7</v>
      </c>
      <c r="F10" s="10">
        <f t="shared" si="0"/>
        <v>12</v>
      </c>
      <c r="G10" s="10">
        <f t="shared" si="1"/>
        <v>10</v>
      </c>
      <c r="H10" s="10">
        <f t="shared" si="2"/>
        <v>0.4</v>
      </c>
    </row>
    <row r="11" spans="1:9" x14ac:dyDescent="0.2">
      <c r="A11">
        <v>0.68700000000000006</v>
      </c>
      <c r="C11" s="10">
        <v>8</v>
      </c>
      <c r="D11" s="10">
        <f t="shared" si="3"/>
        <v>0.7</v>
      </c>
      <c r="E11" s="10">
        <f>8/10</f>
        <v>0.8</v>
      </c>
      <c r="F11" s="10">
        <f t="shared" si="0"/>
        <v>15</v>
      </c>
      <c r="G11" s="10">
        <f t="shared" si="1"/>
        <v>10</v>
      </c>
      <c r="H11" s="10">
        <f t="shared" si="2"/>
        <v>2.5</v>
      </c>
    </row>
    <row r="12" spans="1:9" x14ac:dyDescent="0.2">
      <c r="A12">
        <v>0.79900000000000004</v>
      </c>
      <c r="C12" s="10">
        <v>9</v>
      </c>
      <c r="D12" s="10">
        <f t="shared" si="3"/>
        <v>0.8</v>
      </c>
      <c r="E12" s="10">
        <f>9/10</f>
        <v>0.9</v>
      </c>
      <c r="F12" s="10">
        <f t="shared" si="0"/>
        <v>13</v>
      </c>
      <c r="G12" s="10">
        <f t="shared" si="1"/>
        <v>10</v>
      </c>
      <c r="H12" s="10">
        <f t="shared" si="2"/>
        <v>0.9</v>
      </c>
    </row>
    <row r="13" spans="1:9" x14ac:dyDescent="0.2">
      <c r="A13">
        <v>0.53</v>
      </c>
      <c r="C13" s="10">
        <v>10</v>
      </c>
      <c r="D13" s="10">
        <f t="shared" si="3"/>
        <v>0.9</v>
      </c>
      <c r="E13" s="10">
        <f>10/10</f>
        <v>1</v>
      </c>
      <c r="F13" s="10">
        <f t="shared" si="0"/>
        <v>10</v>
      </c>
      <c r="G13" s="10">
        <f t="shared" si="1"/>
        <v>10</v>
      </c>
      <c r="H13" s="10">
        <f t="shared" si="2"/>
        <v>0</v>
      </c>
    </row>
    <row r="14" spans="1:9" x14ac:dyDescent="0.2">
      <c r="A14">
        <v>0.93300000000000005</v>
      </c>
      <c r="C14" s="46" t="s">
        <v>62</v>
      </c>
      <c r="D14" s="46"/>
      <c r="E14" s="46"/>
      <c r="F14" s="46">
        <f>SUM(F4:F13)</f>
        <v>100</v>
      </c>
      <c r="G14" s="46"/>
      <c r="H14" s="46">
        <f>SUM(H4:H13)</f>
        <v>8.6</v>
      </c>
    </row>
    <row r="15" spans="1:9" x14ac:dyDescent="0.2">
      <c r="A15">
        <v>0.105</v>
      </c>
    </row>
    <row r="16" spans="1:9" x14ac:dyDescent="0.2">
      <c r="A16">
        <v>0.78300000000000003</v>
      </c>
    </row>
    <row r="17" spans="1:9" x14ac:dyDescent="0.2">
      <c r="A17">
        <v>0.82799999999999996</v>
      </c>
    </row>
    <row r="18" spans="1:9" x14ac:dyDescent="0.2">
      <c r="A18">
        <v>0.17699999999999999</v>
      </c>
      <c r="H18" s="47"/>
      <c r="I18" s="11">
        <f>_xlfn.CHISQ.INV(1-0.05,10-1)</f>
        <v>16.918977604620448</v>
      </c>
    </row>
    <row r="19" spans="1:9" x14ac:dyDescent="0.2">
      <c r="A19">
        <v>0.53500000000000003</v>
      </c>
      <c r="I19" t="s">
        <v>37</v>
      </c>
    </row>
    <row r="20" spans="1:9" x14ac:dyDescent="0.2">
      <c r="A20">
        <v>0.60099999999999998</v>
      </c>
    </row>
    <row r="21" spans="1:9" x14ac:dyDescent="0.2">
      <c r="A21">
        <v>0.314</v>
      </c>
    </row>
    <row r="22" spans="1:9" x14ac:dyDescent="0.2">
      <c r="A22">
        <v>0.34499999999999997</v>
      </c>
    </row>
    <row r="23" spans="1:9" x14ac:dyDescent="0.2">
      <c r="A23">
        <v>3.4000000000000002E-2</v>
      </c>
    </row>
    <row r="24" spans="1:9" x14ac:dyDescent="0.2">
      <c r="A24">
        <v>0.47199999999999998</v>
      </c>
      <c r="H24" s="47" t="s">
        <v>23</v>
      </c>
      <c r="I24" s="34"/>
    </row>
    <row r="25" spans="1:9" x14ac:dyDescent="0.2">
      <c r="A25">
        <v>0.60699999999999998</v>
      </c>
      <c r="H25" s="47" t="s">
        <v>47</v>
      </c>
      <c r="I25" s="34"/>
    </row>
    <row r="26" spans="1:9" x14ac:dyDescent="0.2">
      <c r="A26">
        <v>0.501</v>
      </c>
    </row>
    <row r="27" spans="1:9" x14ac:dyDescent="0.2">
      <c r="A27">
        <v>0.81799999999999995</v>
      </c>
    </row>
    <row r="28" spans="1:9" x14ac:dyDescent="0.2">
      <c r="A28">
        <v>0.50600000000000001</v>
      </c>
    </row>
    <row r="29" spans="1:9" x14ac:dyDescent="0.2">
      <c r="A29">
        <v>0.40699999999999997</v>
      </c>
    </row>
    <row r="30" spans="1:9" x14ac:dyDescent="0.2">
      <c r="A30">
        <v>0.67500000000000004</v>
      </c>
    </row>
    <row r="31" spans="1:9" x14ac:dyDescent="0.2">
      <c r="A31">
        <v>0.752</v>
      </c>
      <c r="E31" s="67" t="s">
        <v>56</v>
      </c>
      <c r="F31" s="67"/>
      <c r="G31" s="67"/>
      <c r="H31" s="66">
        <v>100</v>
      </c>
    </row>
    <row r="32" spans="1:9" x14ac:dyDescent="0.2">
      <c r="A32">
        <v>0.77100000000000002</v>
      </c>
      <c r="E32" s="67" t="s">
        <v>66</v>
      </c>
      <c r="F32" s="67"/>
      <c r="G32" s="67"/>
      <c r="H32" s="66">
        <v>10</v>
      </c>
    </row>
    <row r="33" spans="1:8" x14ac:dyDescent="0.2">
      <c r="A33">
        <v>6.0000000000000001E-3</v>
      </c>
      <c r="E33" s="67" t="s">
        <v>67</v>
      </c>
      <c r="F33" s="67"/>
      <c r="G33" s="67"/>
      <c r="H33" s="66">
        <v>0.05</v>
      </c>
    </row>
    <row r="34" spans="1:8" x14ac:dyDescent="0.2">
      <c r="A34">
        <v>0.749</v>
      </c>
      <c r="E34" s="67" t="s">
        <v>68</v>
      </c>
      <c r="F34" s="67"/>
      <c r="G34" s="67"/>
      <c r="H34" s="66">
        <f>_xlfn.CHISQ.INV(1-H33,H32-1)</f>
        <v>16.918977604620448</v>
      </c>
    </row>
    <row r="35" spans="1:8" x14ac:dyDescent="0.2">
      <c r="A35">
        <v>0.11600000000000001</v>
      </c>
      <c r="E35" s="67" t="s">
        <v>69</v>
      </c>
      <c r="F35" s="67"/>
      <c r="G35" s="67"/>
      <c r="H35" s="66">
        <f>1-_xlfn.CHISQ.DIST(H14,H32-1,1)</f>
        <v>0.47498568664800989</v>
      </c>
    </row>
    <row r="36" spans="1:8" x14ac:dyDescent="0.2">
      <c r="A36">
        <v>0.84899999999999998</v>
      </c>
    </row>
    <row r="37" spans="1:8" x14ac:dyDescent="0.2">
      <c r="A37">
        <v>1.6E-2</v>
      </c>
    </row>
    <row r="38" spans="1:8" x14ac:dyDescent="0.2">
      <c r="A38">
        <v>0.60499999999999998</v>
      </c>
    </row>
    <row r="39" spans="1:8" x14ac:dyDescent="0.2">
      <c r="A39">
        <v>0.92</v>
      </c>
    </row>
    <row r="40" spans="1:8" x14ac:dyDescent="0.2">
      <c r="A40">
        <v>0.85599999999999998</v>
      </c>
    </row>
    <row r="41" spans="1:8" x14ac:dyDescent="0.2">
      <c r="A41">
        <v>0.83</v>
      </c>
    </row>
    <row r="42" spans="1:8" x14ac:dyDescent="0.2">
      <c r="A42">
        <v>0.746</v>
      </c>
    </row>
    <row r="43" spans="1:8" x14ac:dyDescent="0.2">
      <c r="A43">
        <v>0.53100000000000003</v>
      </c>
    </row>
    <row r="44" spans="1:8" x14ac:dyDescent="0.2">
      <c r="A44">
        <v>0.68600000000000005</v>
      </c>
    </row>
    <row r="45" spans="1:8" x14ac:dyDescent="0.2">
      <c r="A45">
        <v>0.254</v>
      </c>
    </row>
    <row r="46" spans="1:8" x14ac:dyDescent="0.2">
      <c r="A46">
        <v>0.13900000000000001</v>
      </c>
    </row>
    <row r="47" spans="1:8" x14ac:dyDescent="0.2">
      <c r="A47">
        <v>0.91100000000000003</v>
      </c>
    </row>
    <row r="48" spans="1:8" x14ac:dyDescent="0.2">
      <c r="A48">
        <v>0.49299999999999999</v>
      </c>
    </row>
    <row r="49" spans="1:1" x14ac:dyDescent="0.2">
      <c r="A49">
        <v>0.68400000000000005</v>
      </c>
    </row>
    <row r="50" spans="1:1" x14ac:dyDescent="0.2">
      <c r="A50">
        <v>0.93799999999999994</v>
      </c>
    </row>
    <row r="51" spans="1:1" x14ac:dyDescent="0.2">
      <c r="A51">
        <v>0.04</v>
      </c>
    </row>
    <row r="52" spans="1:1" x14ac:dyDescent="0.2">
      <c r="A52">
        <v>0.79800000000000004</v>
      </c>
    </row>
    <row r="53" spans="1:1" x14ac:dyDescent="0.2">
      <c r="A53">
        <v>0.84499999999999997</v>
      </c>
    </row>
    <row r="54" spans="1:1" x14ac:dyDescent="0.2">
      <c r="A54">
        <v>0.46100000000000002</v>
      </c>
    </row>
    <row r="55" spans="1:1" x14ac:dyDescent="0.2">
      <c r="A55">
        <v>0.38500000000000001</v>
      </c>
    </row>
    <row r="56" spans="1:1" x14ac:dyDescent="0.2">
      <c r="A56">
        <v>9.9000000000000005E-2</v>
      </c>
    </row>
    <row r="57" spans="1:1" x14ac:dyDescent="0.2">
      <c r="A57">
        <v>0.72399999999999998</v>
      </c>
    </row>
    <row r="58" spans="1:1" x14ac:dyDescent="0.2">
      <c r="A58">
        <v>0.63600000000000001</v>
      </c>
    </row>
    <row r="59" spans="1:1" x14ac:dyDescent="0.2">
      <c r="A59">
        <v>0.84599999999999997</v>
      </c>
    </row>
    <row r="60" spans="1:1" x14ac:dyDescent="0.2">
      <c r="A60">
        <v>0.89700000000000002</v>
      </c>
    </row>
    <row r="61" spans="1:1" x14ac:dyDescent="0.2">
      <c r="A61">
        <v>0.46800000000000003</v>
      </c>
    </row>
    <row r="62" spans="1:1" x14ac:dyDescent="0.2">
      <c r="A62">
        <v>0.33900000000000002</v>
      </c>
    </row>
    <row r="63" spans="1:1" x14ac:dyDescent="0.2">
      <c r="A63">
        <v>7.9000000000000001E-2</v>
      </c>
    </row>
    <row r="64" spans="1:1" x14ac:dyDescent="0.2">
      <c r="A64">
        <v>0.90200000000000002</v>
      </c>
    </row>
    <row r="65" spans="1:1" x14ac:dyDescent="0.2">
      <c r="A65">
        <v>0.86599999999999999</v>
      </c>
    </row>
    <row r="66" spans="1:1" x14ac:dyDescent="0.2">
      <c r="A66">
        <v>5.3999999999999999E-2</v>
      </c>
    </row>
    <row r="67" spans="1:1" x14ac:dyDescent="0.2">
      <c r="A67">
        <v>0.26500000000000001</v>
      </c>
    </row>
    <row r="68" spans="1:1" x14ac:dyDescent="0.2">
      <c r="A68">
        <v>0.58599999999999997</v>
      </c>
    </row>
    <row r="69" spans="1:1" x14ac:dyDescent="0.2">
      <c r="A69">
        <v>0.63800000000000001</v>
      </c>
    </row>
    <row r="70" spans="1:1" x14ac:dyDescent="0.2">
      <c r="A70">
        <v>0.86899999999999999</v>
      </c>
    </row>
    <row r="71" spans="1:1" x14ac:dyDescent="0.2">
      <c r="A71">
        <v>0.95099999999999996</v>
      </c>
    </row>
    <row r="72" spans="1:1" x14ac:dyDescent="0.2">
      <c r="A72">
        <v>0.84199999999999997</v>
      </c>
    </row>
    <row r="73" spans="1:1" x14ac:dyDescent="0.2">
      <c r="A73">
        <v>0.24099999999999999</v>
      </c>
    </row>
    <row r="74" spans="1:1" x14ac:dyDescent="0.2">
      <c r="A74">
        <v>0.251</v>
      </c>
    </row>
    <row r="75" spans="1:1" x14ac:dyDescent="0.2">
      <c r="A75">
        <v>0.54800000000000004</v>
      </c>
    </row>
    <row r="76" spans="1:1" x14ac:dyDescent="0.2">
      <c r="A76">
        <v>0.95199999999999996</v>
      </c>
    </row>
    <row r="77" spans="1:1" x14ac:dyDescent="0.2">
      <c r="A77">
        <v>1.7000000000000001E-2</v>
      </c>
    </row>
    <row r="78" spans="1:1" x14ac:dyDescent="0.2">
      <c r="A78">
        <v>0.54400000000000004</v>
      </c>
    </row>
    <row r="79" spans="1:1" x14ac:dyDescent="0.2">
      <c r="A79">
        <v>0.316</v>
      </c>
    </row>
    <row r="80" spans="1:1" x14ac:dyDescent="0.2">
      <c r="A80">
        <v>0.71</v>
      </c>
    </row>
    <row r="81" spans="1:1" x14ac:dyDescent="0.2">
      <c r="A81">
        <v>7.3999999999999996E-2</v>
      </c>
    </row>
    <row r="82" spans="1:1" x14ac:dyDescent="0.2">
      <c r="A82">
        <v>0.73</v>
      </c>
    </row>
    <row r="83" spans="1:1" x14ac:dyDescent="0.2">
      <c r="A83">
        <v>0.28499999999999998</v>
      </c>
    </row>
    <row r="84" spans="1:1" x14ac:dyDescent="0.2">
      <c r="A84">
        <v>0.94</v>
      </c>
    </row>
    <row r="85" spans="1:1" x14ac:dyDescent="0.2">
      <c r="A85">
        <v>0.214</v>
      </c>
    </row>
    <row r="86" spans="1:1" x14ac:dyDescent="0.2">
      <c r="A86">
        <v>0.67900000000000005</v>
      </c>
    </row>
    <row r="87" spans="1:1" x14ac:dyDescent="0.2">
      <c r="A87">
        <v>8.6999999999999994E-2</v>
      </c>
    </row>
    <row r="88" spans="1:1" x14ac:dyDescent="0.2">
      <c r="A88">
        <v>0.7</v>
      </c>
    </row>
    <row r="89" spans="1:1" x14ac:dyDescent="0.2">
      <c r="A89">
        <v>0.33200000000000002</v>
      </c>
    </row>
    <row r="90" spans="1:1" x14ac:dyDescent="0.2">
      <c r="A90">
        <v>0.61</v>
      </c>
    </row>
    <row r="91" spans="1:1" x14ac:dyDescent="0.2">
      <c r="A91">
        <v>6.0999999999999999E-2</v>
      </c>
    </row>
    <row r="92" spans="1:1" x14ac:dyDescent="0.2">
      <c r="A92">
        <v>0.16400000000000001</v>
      </c>
    </row>
    <row r="93" spans="1:1" x14ac:dyDescent="0.2">
      <c r="A93">
        <v>0.77500000000000002</v>
      </c>
    </row>
    <row r="94" spans="1:1" x14ac:dyDescent="0.2">
      <c r="A94">
        <v>1.4999999999999999E-2</v>
      </c>
    </row>
    <row r="95" spans="1:1" x14ac:dyDescent="0.2">
      <c r="A95">
        <v>0.224</v>
      </c>
    </row>
    <row r="96" spans="1:1" x14ac:dyDescent="0.2">
      <c r="A96">
        <v>0.47399999999999998</v>
      </c>
    </row>
    <row r="97" spans="1:1" x14ac:dyDescent="0.2">
      <c r="A97">
        <v>0.52100000000000002</v>
      </c>
    </row>
    <row r="98" spans="1:1" x14ac:dyDescent="0.2">
      <c r="A98">
        <v>0.77700000000000002</v>
      </c>
    </row>
    <row r="99" spans="1:1" x14ac:dyDescent="0.2">
      <c r="A99">
        <v>0.76400000000000001</v>
      </c>
    </row>
    <row r="100" spans="1:1" x14ac:dyDescent="0.2">
      <c r="A100">
        <v>0.14399999999999999</v>
      </c>
    </row>
  </sheetData>
  <mergeCells count="5">
    <mergeCell ref="E31:G31"/>
    <mergeCell ref="E32:G32"/>
    <mergeCell ref="E33:G33"/>
    <mergeCell ref="E34:G34"/>
    <mergeCell ref="E35:G3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0"/>
  <sheetViews>
    <sheetView topLeftCell="A112" zoomScale="80" zoomScaleNormal="80" workbookViewId="0">
      <selection activeCell="H104" sqref="H104"/>
    </sheetView>
  </sheetViews>
  <sheetFormatPr defaultRowHeight="14.25" x14ac:dyDescent="0.2"/>
  <cols>
    <col min="8" max="8" width="14" customWidth="1"/>
  </cols>
  <sheetData>
    <row r="1" spans="1:8" x14ac:dyDescent="0.2">
      <c r="A1">
        <v>0.97099999999999997</v>
      </c>
    </row>
    <row r="2" spans="1:8" x14ac:dyDescent="0.2">
      <c r="A2">
        <v>0.66800000000000004</v>
      </c>
      <c r="C2" s="57" t="s">
        <v>4</v>
      </c>
      <c r="D2" s="57" t="s">
        <v>12</v>
      </c>
      <c r="E2" s="57" t="s">
        <v>13</v>
      </c>
      <c r="F2" s="57" t="s">
        <v>14</v>
      </c>
      <c r="G2" s="57" t="s">
        <v>20</v>
      </c>
      <c r="H2" s="57" t="s">
        <v>19</v>
      </c>
    </row>
    <row r="3" spans="1:8" x14ac:dyDescent="0.2">
      <c r="A3">
        <v>0.74199999999999999</v>
      </c>
      <c r="C3" s="10">
        <v>1</v>
      </c>
      <c r="D3" s="10">
        <v>6.0000000000000001E-3</v>
      </c>
      <c r="E3" s="10">
        <f>C3/100</f>
        <v>0.01</v>
      </c>
      <c r="F3" s="10">
        <f>E3-D3</f>
        <v>4.0000000000000001E-3</v>
      </c>
      <c r="G3" s="10">
        <f>(C3-1)/100</f>
        <v>0</v>
      </c>
      <c r="H3" s="10">
        <f>D3-G3</f>
        <v>6.0000000000000001E-3</v>
      </c>
    </row>
    <row r="4" spans="1:8" x14ac:dyDescent="0.2">
      <c r="A4">
        <v>0.17100000000000001</v>
      </c>
      <c r="C4" s="10">
        <v>2</v>
      </c>
      <c r="D4" s="10">
        <v>1.4999999999999999E-2</v>
      </c>
      <c r="E4" s="10">
        <f t="shared" ref="E4:E67" si="0">C4/100</f>
        <v>0.02</v>
      </c>
      <c r="F4" s="10">
        <f t="shared" ref="F4:F67" si="1">E4-D4</f>
        <v>5.000000000000001E-3</v>
      </c>
      <c r="G4" s="10">
        <f t="shared" ref="G4:G67" si="2">(C4-1)/100</f>
        <v>0.01</v>
      </c>
      <c r="H4" s="10">
        <f t="shared" ref="H4:H67" si="3">D4-G4</f>
        <v>4.9999999999999992E-3</v>
      </c>
    </row>
    <row r="5" spans="1:8" x14ac:dyDescent="0.2">
      <c r="A5">
        <v>0.35</v>
      </c>
      <c r="C5" s="10">
        <v>3</v>
      </c>
      <c r="D5" s="10">
        <v>1.6E-2</v>
      </c>
      <c r="E5" s="10">
        <f t="shared" si="0"/>
        <v>0.03</v>
      </c>
      <c r="F5" s="10">
        <f t="shared" si="1"/>
        <v>1.3999999999999999E-2</v>
      </c>
      <c r="G5" s="10">
        <f t="shared" si="2"/>
        <v>0.02</v>
      </c>
      <c r="H5" s="10">
        <f t="shared" si="3"/>
        <v>-4.0000000000000001E-3</v>
      </c>
    </row>
    <row r="6" spans="1:8" x14ac:dyDescent="0.2">
      <c r="A6">
        <v>0.93100000000000005</v>
      </c>
      <c r="C6" s="10">
        <v>4</v>
      </c>
      <c r="D6" s="10">
        <v>1.7000000000000001E-2</v>
      </c>
      <c r="E6" s="10">
        <f t="shared" si="0"/>
        <v>0.04</v>
      </c>
      <c r="F6" s="10">
        <f t="shared" si="1"/>
        <v>2.3E-2</v>
      </c>
      <c r="G6" s="10">
        <f t="shared" si="2"/>
        <v>0.03</v>
      </c>
      <c r="H6" s="10">
        <f t="shared" si="3"/>
        <v>-1.2999999999999998E-2</v>
      </c>
    </row>
    <row r="7" spans="1:8" x14ac:dyDescent="0.2">
      <c r="A7">
        <v>0.80300000000000005</v>
      </c>
      <c r="C7" s="10">
        <v>5</v>
      </c>
      <c r="D7" s="10">
        <v>3.4000000000000002E-2</v>
      </c>
      <c r="E7" s="10">
        <f t="shared" si="0"/>
        <v>0.05</v>
      </c>
      <c r="F7" s="10">
        <f t="shared" si="1"/>
        <v>1.6E-2</v>
      </c>
      <c r="G7" s="10">
        <f t="shared" si="2"/>
        <v>0.04</v>
      </c>
      <c r="H7" s="10">
        <f t="shared" si="3"/>
        <v>-5.9999999999999984E-3</v>
      </c>
    </row>
    <row r="8" spans="1:8" x14ac:dyDescent="0.2">
      <c r="A8">
        <v>0.84799999999999998</v>
      </c>
      <c r="C8" s="10">
        <v>6</v>
      </c>
      <c r="D8" s="10">
        <v>0.04</v>
      </c>
      <c r="E8" s="10">
        <f t="shared" si="0"/>
        <v>0.06</v>
      </c>
      <c r="F8" s="10">
        <f t="shared" si="1"/>
        <v>1.9999999999999997E-2</v>
      </c>
      <c r="G8" s="10">
        <f t="shared" si="2"/>
        <v>0.05</v>
      </c>
      <c r="H8" s="10">
        <f t="shared" si="3"/>
        <v>-1.0000000000000002E-2</v>
      </c>
    </row>
    <row r="9" spans="1:8" x14ac:dyDescent="0.2">
      <c r="A9">
        <v>0.16</v>
      </c>
      <c r="C9" s="10">
        <v>7</v>
      </c>
      <c r="D9" s="10">
        <v>5.3999999999999999E-2</v>
      </c>
      <c r="E9" s="10">
        <f t="shared" si="0"/>
        <v>7.0000000000000007E-2</v>
      </c>
      <c r="F9" s="10">
        <f t="shared" si="1"/>
        <v>1.6000000000000007E-2</v>
      </c>
      <c r="G9" s="10">
        <f t="shared" si="2"/>
        <v>0.06</v>
      </c>
      <c r="H9" s="10">
        <f t="shared" si="3"/>
        <v>-5.9999999999999984E-3</v>
      </c>
    </row>
    <row r="10" spans="1:8" x14ac:dyDescent="0.2">
      <c r="A10">
        <v>8.5000000000000006E-2</v>
      </c>
      <c r="C10" s="10">
        <v>8</v>
      </c>
      <c r="D10" s="10">
        <v>6.0999999999999999E-2</v>
      </c>
      <c r="E10" s="10">
        <f t="shared" si="0"/>
        <v>0.08</v>
      </c>
      <c r="F10" s="10">
        <f t="shared" si="1"/>
        <v>1.9000000000000003E-2</v>
      </c>
      <c r="G10" s="10">
        <f t="shared" si="2"/>
        <v>7.0000000000000007E-2</v>
      </c>
      <c r="H10" s="10">
        <f t="shared" si="3"/>
        <v>-9.000000000000008E-3</v>
      </c>
    </row>
    <row r="11" spans="1:8" x14ac:dyDescent="0.2">
      <c r="A11">
        <v>0.68700000000000006</v>
      </c>
      <c r="C11" s="10">
        <v>9</v>
      </c>
      <c r="D11" s="10">
        <v>7.3999999999999996E-2</v>
      </c>
      <c r="E11" s="10">
        <f t="shared" si="0"/>
        <v>0.09</v>
      </c>
      <c r="F11" s="10">
        <f t="shared" si="1"/>
        <v>1.6E-2</v>
      </c>
      <c r="G11" s="10">
        <f t="shared" si="2"/>
        <v>0.08</v>
      </c>
      <c r="H11" s="10">
        <f t="shared" si="3"/>
        <v>-6.0000000000000053E-3</v>
      </c>
    </row>
    <row r="12" spans="1:8" x14ac:dyDescent="0.2">
      <c r="A12">
        <v>0.79900000000000004</v>
      </c>
      <c r="C12" s="10">
        <v>10</v>
      </c>
      <c r="D12" s="10">
        <v>7.9000000000000001E-2</v>
      </c>
      <c r="E12" s="10">
        <f t="shared" si="0"/>
        <v>0.1</v>
      </c>
      <c r="F12" s="10">
        <f t="shared" si="1"/>
        <v>2.1000000000000005E-2</v>
      </c>
      <c r="G12" s="10">
        <f t="shared" si="2"/>
        <v>0.09</v>
      </c>
      <c r="H12" s="10">
        <f t="shared" si="3"/>
        <v>-1.0999999999999996E-2</v>
      </c>
    </row>
    <row r="13" spans="1:8" x14ac:dyDescent="0.2">
      <c r="A13">
        <v>0.53</v>
      </c>
      <c r="C13" s="10">
        <v>11</v>
      </c>
      <c r="D13" s="10">
        <v>8.5000000000000006E-2</v>
      </c>
      <c r="E13" s="10">
        <f t="shared" si="0"/>
        <v>0.11</v>
      </c>
      <c r="F13" s="10">
        <f t="shared" si="1"/>
        <v>2.4999999999999994E-2</v>
      </c>
      <c r="G13" s="10">
        <f t="shared" si="2"/>
        <v>0.1</v>
      </c>
      <c r="H13" s="10">
        <f t="shared" si="3"/>
        <v>-1.4999999999999999E-2</v>
      </c>
    </row>
    <row r="14" spans="1:8" x14ac:dyDescent="0.2">
      <c r="A14">
        <v>0.93300000000000005</v>
      </c>
      <c r="C14" s="10">
        <v>12</v>
      </c>
      <c r="D14" s="10">
        <v>8.6999999999999994E-2</v>
      </c>
      <c r="E14" s="10">
        <f t="shared" si="0"/>
        <v>0.12</v>
      </c>
      <c r="F14" s="10">
        <f t="shared" si="1"/>
        <v>3.3000000000000002E-2</v>
      </c>
      <c r="G14" s="10">
        <f t="shared" si="2"/>
        <v>0.11</v>
      </c>
      <c r="H14" s="10">
        <f t="shared" si="3"/>
        <v>-2.3000000000000007E-2</v>
      </c>
    </row>
    <row r="15" spans="1:8" x14ac:dyDescent="0.2">
      <c r="A15">
        <v>0.105</v>
      </c>
      <c r="C15" s="10">
        <v>13</v>
      </c>
      <c r="D15" s="10">
        <v>9.9000000000000005E-2</v>
      </c>
      <c r="E15" s="10">
        <f t="shared" si="0"/>
        <v>0.13</v>
      </c>
      <c r="F15" s="10">
        <f t="shared" si="1"/>
        <v>3.1E-2</v>
      </c>
      <c r="G15" s="10">
        <f t="shared" si="2"/>
        <v>0.12</v>
      </c>
      <c r="H15" s="10">
        <f t="shared" si="3"/>
        <v>-2.0999999999999991E-2</v>
      </c>
    </row>
    <row r="16" spans="1:8" x14ac:dyDescent="0.2">
      <c r="A16">
        <v>0.78300000000000003</v>
      </c>
      <c r="C16" s="10">
        <v>14</v>
      </c>
      <c r="D16" s="10">
        <v>0.105</v>
      </c>
      <c r="E16" s="10">
        <f t="shared" si="0"/>
        <v>0.14000000000000001</v>
      </c>
      <c r="F16" s="10">
        <f t="shared" si="1"/>
        <v>3.5000000000000017E-2</v>
      </c>
      <c r="G16" s="10">
        <f t="shared" si="2"/>
        <v>0.13</v>
      </c>
      <c r="H16" s="10">
        <f t="shared" si="3"/>
        <v>-2.5000000000000008E-2</v>
      </c>
    </row>
    <row r="17" spans="1:8" x14ac:dyDescent="0.2">
      <c r="A17">
        <v>0.82799999999999996</v>
      </c>
      <c r="C17" s="10">
        <v>15</v>
      </c>
      <c r="D17" s="10">
        <v>0.11600000000000001</v>
      </c>
      <c r="E17" s="10">
        <f t="shared" si="0"/>
        <v>0.15</v>
      </c>
      <c r="F17" s="10">
        <f t="shared" si="1"/>
        <v>3.3999999999999989E-2</v>
      </c>
      <c r="G17" s="10">
        <f t="shared" si="2"/>
        <v>0.14000000000000001</v>
      </c>
      <c r="H17" s="10">
        <f t="shared" si="3"/>
        <v>-2.4000000000000007E-2</v>
      </c>
    </row>
    <row r="18" spans="1:8" x14ac:dyDescent="0.2">
      <c r="A18">
        <v>0.17699999999999999</v>
      </c>
      <c r="C18" s="10">
        <v>16</v>
      </c>
      <c r="D18" s="10">
        <v>0.13900000000000001</v>
      </c>
      <c r="E18" s="10">
        <f t="shared" si="0"/>
        <v>0.16</v>
      </c>
      <c r="F18" s="10">
        <f t="shared" si="1"/>
        <v>2.0999999999999991E-2</v>
      </c>
      <c r="G18" s="10">
        <f t="shared" si="2"/>
        <v>0.15</v>
      </c>
      <c r="H18" s="10">
        <f t="shared" si="3"/>
        <v>-1.0999999999999982E-2</v>
      </c>
    </row>
    <row r="19" spans="1:8" x14ac:dyDescent="0.2">
      <c r="A19">
        <v>0.53500000000000003</v>
      </c>
      <c r="C19" s="10">
        <v>17</v>
      </c>
      <c r="D19" s="10">
        <v>0.14399999999999999</v>
      </c>
      <c r="E19" s="10">
        <f t="shared" si="0"/>
        <v>0.17</v>
      </c>
      <c r="F19" s="10">
        <f t="shared" si="1"/>
        <v>2.6000000000000023E-2</v>
      </c>
      <c r="G19" s="10">
        <f t="shared" si="2"/>
        <v>0.16</v>
      </c>
      <c r="H19" s="10">
        <f t="shared" si="3"/>
        <v>-1.6000000000000014E-2</v>
      </c>
    </row>
    <row r="20" spans="1:8" x14ac:dyDescent="0.2">
      <c r="A20">
        <v>0.60099999999999998</v>
      </c>
      <c r="C20" s="10">
        <v>18</v>
      </c>
      <c r="D20" s="10">
        <v>0.16</v>
      </c>
      <c r="E20" s="10">
        <f t="shared" si="0"/>
        <v>0.18</v>
      </c>
      <c r="F20" s="10">
        <f t="shared" si="1"/>
        <v>1.999999999999999E-2</v>
      </c>
      <c r="G20" s="10">
        <f t="shared" si="2"/>
        <v>0.17</v>
      </c>
      <c r="H20" s="10">
        <f t="shared" si="3"/>
        <v>-1.0000000000000009E-2</v>
      </c>
    </row>
    <row r="21" spans="1:8" x14ac:dyDescent="0.2">
      <c r="A21">
        <v>0.314</v>
      </c>
      <c r="C21" s="10">
        <v>19</v>
      </c>
      <c r="D21" s="10">
        <v>0.16400000000000001</v>
      </c>
      <c r="E21" s="10">
        <f t="shared" si="0"/>
        <v>0.19</v>
      </c>
      <c r="F21" s="10">
        <f t="shared" si="1"/>
        <v>2.5999999999999995E-2</v>
      </c>
      <c r="G21" s="10">
        <f t="shared" si="2"/>
        <v>0.18</v>
      </c>
      <c r="H21" s="10">
        <f t="shared" si="3"/>
        <v>-1.5999999999999986E-2</v>
      </c>
    </row>
    <row r="22" spans="1:8" x14ac:dyDescent="0.2">
      <c r="A22">
        <v>0.34499999999999997</v>
      </c>
      <c r="C22" s="10">
        <v>20</v>
      </c>
      <c r="D22" s="10">
        <v>0.17100000000000001</v>
      </c>
      <c r="E22" s="10">
        <f t="shared" si="0"/>
        <v>0.2</v>
      </c>
      <c r="F22" s="10">
        <f t="shared" si="1"/>
        <v>2.8999999999999998E-2</v>
      </c>
      <c r="G22" s="10">
        <f t="shared" si="2"/>
        <v>0.19</v>
      </c>
      <c r="H22" s="10">
        <f t="shared" si="3"/>
        <v>-1.8999999999999989E-2</v>
      </c>
    </row>
    <row r="23" spans="1:8" x14ac:dyDescent="0.2">
      <c r="A23">
        <v>3.4000000000000002E-2</v>
      </c>
      <c r="C23" s="10">
        <v>21</v>
      </c>
      <c r="D23" s="10">
        <v>0.17699999999999999</v>
      </c>
      <c r="E23" s="10">
        <f t="shared" si="0"/>
        <v>0.21</v>
      </c>
      <c r="F23" s="10">
        <f t="shared" si="1"/>
        <v>3.3000000000000002E-2</v>
      </c>
      <c r="G23" s="10">
        <f t="shared" si="2"/>
        <v>0.2</v>
      </c>
      <c r="H23" s="10">
        <f t="shared" si="3"/>
        <v>-2.300000000000002E-2</v>
      </c>
    </row>
    <row r="24" spans="1:8" x14ac:dyDescent="0.2">
      <c r="A24">
        <v>0.47199999999999998</v>
      </c>
      <c r="C24" s="10">
        <v>22</v>
      </c>
      <c r="D24" s="10">
        <v>0.214</v>
      </c>
      <c r="E24" s="10">
        <f t="shared" si="0"/>
        <v>0.22</v>
      </c>
      <c r="F24" s="10">
        <f t="shared" si="1"/>
        <v>6.0000000000000053E-3</v>
      </c>
      <c r="G24" s="10">
        <f t="shared" si="2"/>
        <v>0.21</v>
      </c>
      <c r="H24" s="10">
        <f t="shared" si="3"/>
        <v>4.0000000000000036E-3</v>
      </c>
    </row>
    <row r="25" spans="1:8" x14ac:dyDescent="0.2">
      <c r="A25">
        <v>0.60699999999999998</v>
      </c>
      <c r="C25" s="10">
        <v>23</v>
      </c>
      <c r="D25" s="10">
        <v>0.224</v>
      </c>
      <c r="E25" s="10">
        <f t="shared" si="0"/>
        <v>0.23</v>
      </c>
      <c r="F25" s="10">
        <f t="shared" si="1"/>
        <v>6.0000000000000053E-3</v>
      </c>
      <c r="G25" s="10">
        <f t="shared" si="2"/>
        <v>0.22</v>
      </c>
      <c r="H25" s="10">
        <f t="shared" si="3"/>
        <v>4.0000000000000036E-3</v>
      </c>
    </row>
    <row r="26" spans="1:8" x14ac:dyDescent="0.2">
      <c r="A26">
        <v>0.501</v>
      </c>
      <c r="C26" s="10">
        <v>24</v>
      </c>
      <c r="D26" s="10">
        <v>0.24099999999999999</v>
      </c>
      <c r="E26" s="10">
        <f t="shared" si="0"/>
        <v>0.24</v>
      </c>
      <c r="F26" s="10">
        <f t="shared" si="1"/>
        <v>-1.0000000000000009E-3</v>
      </c>
      <c r="G26" s="10">
        <f t="shared" si="2"/>
        <v>0.23</v>
      </c>
      <c r="H26" s="10">
        <f t="shared" si="3"/>
        <v>1.0999999999999982E-2</v>
      </c>
    </row>
    <row r="27" spans="1:8" x14ac:dyDescent="0.2">
      <c r="A27">
        <v>0.81799999999999995</v>
      </c>
      <c r="C27" s="10">
        <v>25</v>
      </c>
      <c r="D27" s="10">
        <v>0.251</v>
      </c>
      <c r="E27" s="10">
        <f t="shared" si="0"/>
        <v>0.25</v>
      </c>
      <c r="F27" s="10">
        <f t="shared" si="1"/>
        <v>-1.0000000000000009E-3</v>
      </c>
      <c r="G27" s="10">
        <f t="shared" si="2"/>
        <v>0.24</v>
      </c>
      <c r="H27" s="10">
        <f t="shared" si="3"/>
        <v>1.100000000000001E-2</v>
      </c>
    </row>
    <row r="28" spans="1:8" x14ac:dyDescent="0.2">
      <c r="A28">
        <v>0.50600000000000001</v>
      </c>
      <c r="C28" s="10">
        <v>26</v>
      </c>
      <c r="D28" s="10">
        <v>0.254</v>
      </c>
      <c r="E28" s="10">
        <f t="shared" si="0"/>
        <v>0.26</v>
      </c>
      <c r="F28" s="10">
        <f t="shared" si="1"/>
        <v>6.0000000000000053E-3</v>
      </c>
      <c r="G28" s="10">
        <f t="shared" si="2"/>
        <v>0.25</v>
      </c>
      <c r="H28" s="10">
        <f t="shared" si="3"/>
        <v>4.0000000000000036E-3</v>
      </c>
    </row>
    <row r="29" spans="1:8" x14ac:dyDescent="0.2">
      <c r="A29">
        <v>0.40699999999999997</v>
      </c>
      <c r="C29" s="10">
        <v>27</v>
      </c>
      <c r="D29" s="10">
        <v>0.26500000000000001</v>
      </c>
      <c r="E29" s="10">
        <f t="shared" si="0"/>
        <v>0.27</v>
      </c>
      <c r="F29" s="10">
        <f t="shared" si="1"/>
        <v>5.0000000000000044E-3</v>
      </c>
      <c r="G29" s="10">
        <f t="shared" si="2"/>
        <v>0.26</v>
      </c>
      <c r="H29" s="10">
        <f t="shared" si="3"/>
        <v>5.0000000000000044E-3</v>
      </c>
    </row>
    <row r="30" spans="1:8" x14ac:dyDescent="0.2">
      <c r="A30">
        <v>0.67500000000000004</v>
      </c>
      <c r="C30" s="10">
        <v>28</v>
      </c>
      <c r="D30" s="10">
        <v>0.28499999999999998</v>
      </c>
      <c r="E30" s="10">
        <f t="shared" si="0"/>
        <v>0.28000000000000003</v>
      </c>
      <c r="F30" s="10">
        <f t="shared" si="1"/>
        <v>-4.9999999999999489E-3</v>
      </c>
      <c r="G30" s="10">
        <f t="shared" si="2"/>
        <v>0.27</v>
      </c>
      <c r="H30" s="10">
        <f t="shared" si="3"/>
        <v>1.4999999999999958E-2</v>
      </c>
    </row>
    <row r="31" spans="1:8" x14ac:dyDescent="0.2">
      <c r="A31">
        <v>0.752</v>
      </c>
      <c r="C31" s="10">
        <v>29</v>
      </c>
      <c r="D31" s="10">
        <v>0.314</v>
      </c>
      <c r="E31" s="10">
        <f t="shared" si="0"/>
        <v>0.28999999999999998</v>
      </c>
      <c r="F31" s="10">
        <f t="shared" si="1"/>
        <v>-2.4000000000000021E-2</v>
      </c>
      <c r="G31" s="10">
        <f t="shared" si="2"/>
        <v>0.28000000000000003</v>
      </c>
      <c r="H31" s="10">
        <f t="shared" si="3"/>
        <v>3.3999999999999975E-2</v>
      </c>
    </row>
    <row r="32" spans="1:8" x14ac:dyDescent="0.2">
      <c r="A32">
        <v>0.77100000000000002</v>
      </c>
      <c r="C32" s="10">
        <v>30</v>
      </c>
      <c r="D32" s="10">
        <v>0.316</v>
      </c>
      <c r="E32" s="10">
        <f t="shared" si="0"/>
        <v>0.3</v>
      </c>
      <c r="F32" s="10">
        <f t="shared" si="1"/>
        <v>-1.6000000000000014E-2</v>
      </c>
      <c r="G32" s="10">
        <f t="shared" si="2"/>
        <v>0.28999999999999998</v>
      </c>
      <c r="H32" s="10">
        <f t="shared" si="3"/>
        <v>2.6000000000000023E-2</v>
      </c>
    </row>
    <row r="33" spans="1:8" x14ac:dyDescent="0.2">
      <c r="A33">
        <v>6.0000000000000001E-3</v>
      </c>
      <c r="C33" s="10">
        <v>31</v>
      </c>
      <c r="D33" s="10">
        <v>0.33200000000000002</v>
      </c>
      <c r="E33" s="10">
        <f t="shared" si="0"/>
        <v>0.31</v>
      </c>
      <c r="F33" s="10">
        <f t="shared" si="1"/>
        <v>-2.200000000000002E-2</v>
      </c>
      <c r="G33" s="10">
        <f t="shared" si="2"/>
        <v>0.3</v>
      </c>
      <c r="H33" s="10">
        <f t="shared" si="3"/>
        <v>3.2000000000000028E-2</v>
      </c>
    </row>
    <row r="34" spans="1:8" x14ac:dyDescent="0.2">
      <c r="A34">
        <v>0.749</v>
      </c>
      <c r="C34" s="10">
        <v>32</v>
      </c>
      <c r="D34" s="10">
        <v>0.33900000000000002</v>
      </c>
      <c r="E34" s="10">
        <f t="shared" si="0"/>
        <v>0.32</v>
      </c>
      <c r="F34" s="10">
        <f t="shared" si="1"/>
        <v>-1.9000000000000017E-2</v>
      </c>
      <c r="G34" s="10">
        <f t="shared" si="2"/>
        <v>0.31</v>
      </c>
      <c r="H34" s="10">
        <f t="shared" si="3"/>
        <v>2.9000000000000026E-2</v>
      </c>
    </row>
    <row r="35" spans="1:8" x14ac:dyDescent="0.2">
      <c r="A35">
        <v>0.11600000000000001</v>
      </c>
      <c r="C35" s="10">
        <v>33</v>
      </c>
      <c r="D35" s="10">
        <v>0.34499999999999997</v>
      </c>
      <c r="E35" s="10">
        <f t="shared" si="0"/>
        <v>0.33</v>
      </c>
      <c r="F35" s="10">
        <f t="shared" si="1"/>
        <v>-1.4999999999999958E-2</v>
      </c>
      <c r="G35" s="10">
        <f t="shared" si="2"/>
        <v>0.32</v>
      </c>
      <c r="H35" s="10">
        <f t="shared" si="3"/>
        <v>2.4999999999999967E-2</v>
      </c>
    </row>
    <row r="36" spans="1:8" x14ac:dyDescent="0.2">
      <c r="A36">
        <v>0.84899999999999998</v>
      </c>
      <c r="C36" s="10">
        <v>34</v>
      </c>
      <c r="D36" s="10">
        <v>0.35</v>
      </c>
      <c r="E36" s="10">
        <f t="shared" si="0"/>
        <v>0.34</v>
      </c>
      <c r="F36" s="10">
        <f t="shared" si="1"/>
        <v>-9.9999999999999534E-3</v>
      </c>
      <c r="G36" s="10">
        <f t="shared" si="2"/>
        <v>0.33</v>
      </c>
      <c r="H36" s="10">
        <f t="shared" si="3"/>
        <v>1.9999999999999962E-2</v>
      </c>
    </row>
    <row r="37" spans="1:8" x14ac:dyDescent="0.2">
      <c r="A37">
        <v>1.6E-2</v>
      </c>
      <c r="C37" s="10">
        <v>35</v>
      </c>
      <c r="D37" s="10">
        <v>0.38500000000000001</v>
      </c>
      <c r="E37" s="10">
        <f t="shared" si="0"/>
        <v>0.35</v>
      </c>
      <c r="F37" s="10">
        <f t="shared" si="1"/>
        <v>-3.5000000000000031E-2</v>
      </c>
      <c r="G37" s="10">
        <f t="shared" si="2"/>
        <v>0.34</v>
      </c>
      <c r="H37" s="10">
        <f t="shared" si="3"/>
        <v>4.4999999999999984E-2</v>
      </c>
    </row>
    <row r="38" spans="1:8" x14ac:dyDescent="0.2">
      <c r="A38">
        <v>0.60499999999999998</v>
      </c>
      <c r="C38" s="10">
        <v>36</v>
      </c>
      <c r="D38" s="10">
        <v>0.40699999999999997</v>
      </c>
      <c r="E38" s="10">
        <f t="shared" si="0"/>
        <v>0.36</v>
      </c>
      <c r="F38" s="10">
        <f t="shared" si="1"/>
        <v>-4.6999999999999986E-2</v>
      </c>
      <c r="G38" s="10">
        <f t="shared" si="2"/>
        <v>0.35</v>
      </c>
      <c r="H38" s="10">
        <f t="shared" si="3"/>
        <v>5.6999999999999995E-2</v>
      </c>
    </row>
    <row r="39" spans="1:8" x14ac:dyDescent="0.2">
      <c r="A39">
        <v>0.92</v>
      </c>
      <c r="C39" s="10">
        <v>37</v>
      </c>
      <c r="D39" s="10">
        <v>0.46100000000000002</v>
      </c>
      <c r="E39" s="10">
        <f t="shared" si="0"/>
        <v>0.37</v>
      </c>
      <c r="F39" s="10">
        <f t="shared" si="1"/>
        <v>-9.1000000000000025E-2</v>
      </c>
      <c r="G39" s="10">
        <f t="shared" si="2"/>
        <v>0.36</v>
      </c>
      <c r="H39" s="10">
        <f t="shared" si="3"/>
        <v>0.10100000000000003</v>
      </c>
    </row>
    <row r="40" spans="1:8" x14ac:dyDescent="0.2">
      <c r="A40">
        <v>0.85599999999999998</v>
      </c>
      <c r="C40" s="10">
        <v>38</v>
      </c>
      <c r="D40" s="10">
        <v>0.46800000000000003</v>
      </c>
      <c r="E40" s="10">
        <f t="shared" si="0"/>
        <v>0.38</v>
      </c>
      <c r="F40" s="10">
        <f t="shared" si="1"/>
        <v>-8.8000000000000023E-2</v>
      </c>
      <c r="G40" s="10">
        <f t="shared" si="2"/>
        <v>0.37</v>
      </c>
      <c r="H40" s="10">
        <f t="shared" si="3"/>
        <v>9.8000000000000032E-2</v>
      </c>
    </row>
    <row r="41" spans="1:8" x14ac:dyDescent="0.2">
      <c r="A41">
        <v>0.83</v>
      </c>
      <c r="C41" s="10">
        <v>39</v>
      </c>
      <c r="D41" s="10">
        <v>0.47199999999999998</v>
      </c>
      <c r="E41" s="10">
        <f t="shared" si="0"/>
        <v>0.39</v>
      </c>
      <c r="F41" s="10">
        <f t="shared" si="1"/>
        <v>-8.1999999999999962E-2</v>
      </c>
      <c r="G41" s="10">
        <f t="shared" si="2"/>
        <v>0.38</v>
      </c>
      <c r="H41" s="10">
        <f t="shared" si="3"/>
        <v>9.1999999999999971E-2</v>
      </c>
    </row>
    <row r="42" spans="1:8" x14ac:dyDescent="0.2">
      <c r="A42">
        <v>0.746</v>
      </c>
      <c r="C42" s="10">
        <v>40</v>
      </c>
      <c r="D42" s="10">
        <v>0.47399999999999998</v>
      </c>
      <c r="E42" s="10">
        <f t="shared" si="0"/>
        <v>0.4</v>
      </c>
      <c r="F42" s="10">
        <f t="shared" si="1"/>
        <v>-7.3999999999999955E-2</v>
      </c>
      <c r="G42" s="10">
        <f t="shared" si="2"/>
        <v>0.39</v>
      </c>
      <c r="H42" s="10">
        <f t="shared" si="3"/>
        <v>8.3999999999999964E-2</v>
      </c>
    </row>
    <row r="43" spans="1:8" x14ac:dyDescent="0.2">
      <c r="A43">
        <v>0.53100000000000003</v>
      </c>
      <c r="C43" s="10">
        <v>41</v>
      </c>
      <c r="D43" s="10">
        <v>0.49299999999999999</v>
      </c>
      <c r="E43" s="10">
        <f t="shared" si="0"/>
        <v>0.41</v>
      </c>
      <c r="F43" s="10">
        <f t="shared" si="1"/>
        <v>-8.3000000000000018E-2</v>
      </c>
      <c r="G43" s="10">
        <f t="shared" si="2"/>
        <v>0.4</v>
      </c>
      <c r="H43" s="10">
        <f t="shared" si="3"/>
        <v>9.2999999999999972E-2</v>
      </c>
    </row>
    <row r="44" spans="1:8" x14ac:dyDescent="0.2">
      <c r="A44">
        <v>0.68600000000000005</v>
      </c>
      <c r="C44" s="10">
        <v>42</v>
      </c>
      <c r="D44" s="10">
        <v>0.501</v>
      </c>
      <c r="E44" s="10">
        <f t="shared" si="0"/>
        <v>0.42</v>
      </c>
      <c r="F44" s="10">
        <f t="shared" si="1"/>
        <v>-8.1000000000000016E-2</v>
      </c>
      <c r="G44" s="10">
        <f t="shared" si="2"/>
        <v>0.41</v>
      </c>
      <c r="H44" s="10">
        <f t="shared" si="3"/>
        <v>9.1000000000000025E-2</v>
      </c>
    </row>
    <row r="45" spans="1:8" x14ac:dyDescent="0.2">
      <c r="A45">
        <v>0.254</v>
      </c>
      <c r="C45" s="10">
        <v>43</v>
      </c>
      <c r="D45" s="10">
        <v>0.50600000000000001</v>
      </c>
      <c r="E45" s="10">
        <f t="shared" si="0"/>
        <v>0.43</v>
      </c>
      <c r="F45" s="10">
        <f t="shared" si="1"/>
        <v>-7.6000000000000012E-2</v>
      </c>
      <c r="G45" s="10">
        <f t="shared" si="2"/>
        <v>0.42</v>
      </c>
      <c r="H45" s="10">
        <f t="shared" si="3"/>
        <v>8.6000000000000021E-2</v>
      </c>
    </row>
    <row r="46" spans="1:8" x14ac:dyDescent="0.2">
      <c r="A46">
        <v>0.13900000000000001</v>
      </c>
      <c r="C46" s="10">
        <v>44</v>
      </c>
      <c r="D46" s="10">
        <v>0.52100000000000002</v>
      </c>
      <c r="E46" s="10">
        <f t="shared" si="0"/>
        <v>0.44</v>
      </c>
      <c r="F46" s="10">
        <f t="shared" si="1"/>
        <v>-8.1000000000000016E-2</v>
      </c>
      <c r="G46" s="10">
        <f t="shared" si="2"/>
        <v>0.43</v>
      </c>
      <c r="H46" s="10">
        <f t="shared" si="3"/>
        <v>9.1000000000000025E-2</v>
      </c>
    </row>
    <row r="47" spans="1:8" x14ac:dyDescent="0.2">
      <c r="A47">
        <v>0.91100000000000003</v>
      </c>
      <c r="C47" s="10">
        <v>45</v>
      </c>
      <c r="D47" s="10">
        <v>0.53</v>
      </c>
      <c r="E47" s="10">
        <f t="shared" si="0"/>
        <v>0.45</v>
      </c>
      <c r="F47" s="10">
        <f t="shared" si="1"/>
        <v>-8.0000000000000016E-2</v>
      </c>
      <c r="G47" s="10">
        <f t="shared" si="2"/>
        <v>0.44</v>
      </c>
      <c r="H47" s="10">
        <f t="shared" si="3"/>
        <v>9.0000000000000024E-2</v>
      </c>
    </row>
    <row r="48" spans="1:8" x14ac:dyDescent="0.2">
      <c r="A48">
        <v>0.49299999999999999</v>
      </c>
      <c r="C48" s="10">
        <v>46</v>
      </c>
      <c r="D48" s="10">
        <v>0.53100000000000003</v>
      </c>
      <c r="E48" s="10">
        <f t="shared" si="0"/>
        <v>0.46</v>
      </c>
      <c r="F48" s="10">
        <f t="shared" si="1"/>
        <v>-7.1000000000000008E-2</v>
      </c>
      <c r="G48" s="10">
        <f t="shared" si="2"/>
        <v>0.45</v>
      </c>
      <c r="H48" s="10">
        <f t="shared" si="3"/>
        <v>8.1000000000000016E-2</v>
      </c>
    </row>
    <row r="49" spans="1:8" x14ac:dyDescent="0.2">
      <c r="A49">
        <v>0.68400000000000005</v>
      </c>
      <c r="C49" s="10">
        <v>47</v>
      </c>
      <c r="D49" s="10">
        <v>0.53500000000000003</v>
      </c>
      <c r="E49" s="10">
        <f t="shared" si="0"/>
        <v>0.47</v>
      </c>
      <c r="F49" s="10">
        <f t="shared" si="1"/>
        <v>-6.5000000000000058E-2</v>
      </c>
      <c r="G49" s="10">
        <f t="shared" si="2"/>
        <v>0.46</v>
      </c>
      <c r="H49" s="10">
        <f t="shared" si="3"/>
        <v>7.5000000000000011E-2</v>
      </c>
    </row>
    <row r="50" spans="1:8" x14ac:dyDescent="0.2">
      <c r="A50">
        <v>0.93799999999999994</v>
      </c>
      <c r="C50" s="10">
        <v>48</v>
      </c>
      <c r="D50" s="10">
        <v>0.54400000000000004</v>
      </c>
      <c r="E50" s="10">
        <f t="shared" si="0"/>
        <v>0.48</v>
      </c>
      <c r="F50" s="10">
        <f t="shared" si="1"/>
        <v>-6.4000000000000057E-2</v>
      </c>
      <c r="G50" s="10">
        <f t="shared" si="2"/>
        <v>0.47</v>
      </c>
      <c r="H50" s="10">
        <f t="shared" si="3"/>
        <v>7.4000000000000066E-2</v>
      </c>
    </row>
    <row r="51" spans="1:8" x14ac:dyDescent="0.2">
      <c r="A51">
        <v>0.04</v>
      </c>
      <c r="C51" s="10">
        <v>49</v>
      </c>
      <c r="D51" s="10">
        <v>0.54800000000000004</v>
      </c>
      <c r="E51" s="10">
        <f t="shared" si="0"/>
        <v>0.49</v>
      </c>
      <c r="F51" s="10">
        <f t="shared" si="1"/>
        <v>-5.8000000000000052E-2</v>
      </c>
      <c r="G51" s="10">
        <f t="shared" si="2"/>
        <v>0.48</v>
      </c>
      <c r="H51" s="10">
        <f t="shared" si="3"/>
        <v>6.800000000000006E-2</v>
      </c>
    </row>
    <row r="52" spans="1:8" x14ac:dyDescent="0.2">
      <c r="A52">
        <v>0.79800000000000004</v>
      </c>
      <c r="C52" s="10">
        <v>50</v>
      </c>
      <c r="D52" s="10">
        <v>0.58599999999999997</v>
      </c>
      <c r="E52" s="10">
        <f t="shared" si="0"/>
        <v>0.5</v>
      </c>
      <c r="F52" s="10">
        <f t="shared" si="1"/>
        <v>-8.5999999999999965E-2</v>
      </c>
      <c r="G52" s="10">
        <f t="shared" si="2"/>
        <v>0.49</v>
      </c>
      <c r="H52" s="10">
        <f t="shared" si="3"/>
        <v>9.5999999999999974E-2</v>
      </c>
    </row>
    <row r="53" spans="1:8" x14ac:dyDescent="0.2">
      <c r="A53">
        <v>0.84499999999999997</v>
      </c>
      <c r="C53" s="10">
        <v>51</v>
      </c>
      <c r="D53" s="10">
        <v>0.60099999999999998</v>
      </c>
      <c r="E53" s="10">
        <f t="shared" si="0"/>
        <v>0.51</v>
      </c>
      <c r="F53" s="10">
        <f t="shared" si="1"/>
        <v>-9.099999999999997E-2</v>
      </c>
      <c r="G53" s="10">
        <f t="shared" si="2"/>
        <v>0.5</v>
      </c>
      <c r="H53" s="10">
        <f t="shared" si="3"/>
        <v>0.10099999999999998</v>
      </c>
    </row>
    <row r="54" spans="1:8" x14ac:dyDescent="0.2">
      <c r="A54">
        <v>0.46100000000000002</v>
      </c>
      <c r="C54" s="10">
        <v>52</v>
      </c>
      <c r="D54" s="10">
        <v>0.60499999999999998</v>
      </c>
      <c r="E54" s="10">
        <f t="shared" si="0"/>
        <v>0.52</v>
      </c>
      <c r="F54" s="10">
        <f t="shared" si="1"/>
        <v>-8.4999999999999964E-2</v>
      </c>
      <c r="G54" s="10">
        <f t="shared" si="2"/>
        <v>0.51</v>
      </c>
      <c r="H54" s="10">
        <f t="shared" si="3"/>
        <v>9.4999999999999973E-2</v>
      </c>
    </row>
    <row r="55" spans="1:8" x14ac:dyDescent="0.2">
      <c r="A55">
        <v>0.38500000000000001</v>
      </c>
      <c r="C55" s="10">
        <v>53</v>
      </c>
      <c r="D55" s="10">
        <v>0.60699999999999998</v>
      </c>
      <c r="E55" s="10">
        <f t="shared" si="0"/>
        <v>0.53</v>
      </c>
      <c r="F55" s="10">
        <f t="shared" si="1"/>
        <v>-7.6999999999999957E-2</v>
      </c>
      <c r="G55" s="10">
        <f t="shared" si="2"/>
        <v>0.52</v>
      </c>
      <c r="H55" s="10">
        <f t="shared" si="3"/>
        <v>8.6999999999999966E-2</v>
      </c>
    </row>
    <row r="56" spans="1:8" x14ac:dyDescent="0.2">
      <c r="A56">
        <v>9.9000000000000005E-2</v>
      </c>
      <c r="C56" s="10">
        <v>54</v>
      </c>
      <c r="D56" s="10">
        <v>0.61</v>
      </c>
      <c r="E56" s="10">
        <f t="shared" si="0"/>
        <v>0.54</v>
      </c>
      <c r="F56" s="10">
        <f t="shared" si="1"/>
        <v>-6.9999999999999951E-2</v>
      </c>
      <c r="G56" s="10">
        <f t="shared" si="2"/>
        <v>0.53</v>
      </c>
      <c r="H56" s="10">
        <f t="shared" si="3"/>
        <v>7.999999999999996E-2</v>
      </c>
    </row>
    <row r="57" spans="1:8" x14ac:dyDescent="0.2">
      <c r="A57">
        <v>0.72399999999999998</v>
      </c>
      <c r="C57" s="10">
        <v>55</v>
      </c>
      <c r="D57" s="10">
        <v>0.63600000000000001</v>
      </c>
      <c r="E57" s="10">
        <f t="shared" si="0"/>
        <v>0.55000000000000004</v>
      </c>
      <c r="F57" s="10">
        <f t="shared" si="1"/>
        <v>-8.5999999999999965E-2</v>
      </c>
      <c r="G57" s="10">
        <f t="shared" si="2"/>
        <v>0.54</v>
      </c>
      <c r="H57" s="10">
        <f t="shared" si="3"/>
        <v>9.5999999999999974E-2</v>
      </c>
    </row>
    <row r="58" spans="1:8" x14ac:dyDescent="0.2">
      <c r="A58">
        <v>0.63600000000000001</v>
      </c>
      <c r="C58" s="10">
        <v>56</v>
      </c>
      <c r="D58" s="10">
        <v>0.63800000000000001</v>
      </c>
      <c r="E58" s="10">
        <f t="shared" si="0"/>
        <v>0.56000000000000005</v>
      </c>
      <c r="F58" s="10">
        <f t="shared" si="1"/>
        <v>-7.7999999999999958E-2</v>
      </c>
      <c r="G58" s="10">
        <f t="shared" si="2"/>
        <v>0.55000000000000004</v>
      </c>
      <c r="H58" s="10">
        <f t="shared" si="3"/>
        <v>8.7999999999999967E-2</v>
      </c>
    </row>
    <row r="59" spans="1:8" x14ac:dyDescent="0.2">
      <c r="A59">
        <v>0.84599999999999997</v>
      </c>
      <c r="C59" s="10">
        <v>57</v>
      </c>
      <c r="D59" s="10">
        <v>0.66800000000000004</v>
      </c>
      <c r="E59" s="10">
        <f t="shared" si="0"/>
        <v>0.56999999999999995</v>
      </c>
      <c r="F59" s="10">
        <f t="shared" si="1"/>
        <v>-9.8000000000000087E-2</v>
      </c>
      <c r="G59" s="10">
        <f t="shared" si="2"/>
        <v>0.56000000000000005</v>
      </c>
      <c r="H59" s="10">
        <f t="shared" si="3"/>
        <v>0.10799999999999998</v>
      </c>
    </row>
    <row r="60" spans="1:8" x14ac:dyDescent="0.2">
      <c r="A60">
        <v>0.89700000000000002</v>
      </c>
      <c r="C60" s="10">
        <v>58</v>
      </c>
      <c r="D60" s="10">
        <v>0.67500000000000004</v>
      </c>
      <c r="E60" s="10">
        <f t="shared" si="0"/>
        <v>0.57999999999999996</v>
      </c>
      <c r="F60" s="10">
        <f t="shared" si="1"/>
        <v>-9.5000000000000084E-2</v>
      </c>
      <c r="G60" s="10">
        <f t="shared" si="2"/>
        <v>0.56999999999999995</v>
      </c>
      <c r="H60" s="10">
        <f t="shared" si="3"/>
        <v>0.10500000000000009</v>
      </c>
    </row>
    <row r="61" spans="1:8" x14ac:dyDescent="0.2">
      <c r="A61">
        <v>0.46800000000000003</v>
      </c>
      <c r="C61" s="10">
        <v>59</v>
      </c>
      <c r="D61" s="10">
        <v>0.67900000000000005</v>
      </c>
      <c r="E61" s="10">
        <f t="shared" si="0"/>
        <v>0.59</v>
      </c>
      <c r="F61" s="10">
        <f t="shared" si="1"/>
        <v>-8.9000000000000079E-2</v>
      </c>
      <c r="G61" s="10">
        <f t="shared" si="2"/>
        <v>0.57999999999999996</v>
      </c>
      <c r="H61" s="10">
        <f t="shared" si="3"/>
        <v>9.9000000000000088E-2</v>
      </c>
    </row>
    <row r="62" spans="1:8" x14ac:dyDescent="0.2">
      <c r="A62">
        <v>0.33900000000000002</v>
      </c>
      <c r="C62" s="10">
        <v>60</v>
      </c>
      <c r="D62" s="10">
        <v>0.68400000000000005</v>
      </c>
      <c r="E62" s="10">
        <f t="shared" si="0"/>
        <v>0.6</v>
      </c>
      <c r="F62" s="10">
        <f t="shared" si="1"/>
        <v>-8.4000000000000075E-2</v>
      </c>
      <c r="G62" s="10">
        <f t="shared" si="2"/>
        <v>0.59</v>
      </c>
      <c r="H62" s="10">
        <f t="shared" si="3"/>
        <v>9.4000000000000083E-2</v>
      </c>
    </row>
    <row r="63" spans="1:8" x14ac:dyDescent="0.2">
      <c r="A63">
        <v>7.9000000000000001E-2</v>
      </c>
      <c r="C63" s="10">
        <v>61</v>
      </c>
      <c r="D63" s="10">
        <v>0.68600000000000005</v>
      </c>
      <c r="E63" s="10">
        <f t="shared" si="0"/>
        <v>0.61</v>
      </c>
      <c r="F63" s="10">
        <f t="shared" si="1"/>
        <v>-7.6000000000000068E-2</v>
      </c>
      <c r="G63" s="10">
        <f t="shared" si="2"/>
        <v>0.6</v>
      </c>
      <c r="H63" s="10">
        <f t="shared" si="3"/>
        <v>8.6000000000000076E-2</v>
      </c>
    </row>
    <row r="64" spans="1:8" x14ac:dyDescent="0.2">
      <c r="A64">
        <v>0.90200000000000002</v>
      </c>
      <c r="C64" s="10">
        <v>62</v>
      </c>
      <c r="D64" s="10">
        <v>0.68700000000000006</v>
      </c>
      <c r="E64" s="10">
        <f t="shared" si="0"/>
        <v>0.62</v>
      </c>
      <c r="F64" s="10">
        <f t="shared" si="1"/>
        <v>-6.700000000000006E-2</v>
      </c>
      <c r="G64" s="10">
        <f t="shared" si="2"/>
        <v>0.61</v>
      </c>
      <c r="H64" s="10">
        <f t="shared" si="3"/>
        <v>7.7000000000000068E-2</v>
      </c>
    </row>
    <row r="65" spans="1:8" x14ac:dyDescent="0.2">
      <c r="A65">
        <v>0.86599999999999999</v>
      </c>
      <c r="C65" s="10">
        <v>63</v>
      </c>
      <c r="D65" s="10">
        <v>0.7</v>
      </c>
      <c r="E65" s="10">
        <f t="shared" si="0"/>
        <v>0.63</v>
      </c>
      <c r="F65" s="10">
        <f t="shared" si="1"/>
        <v>-6.9999999999999951E-2</v>
      </c>
      <c r="G65" s="10">
        <f t="shared" si="2"/>
        <v>0.62</v>
      </c>
      <c r="H65" s="10">
        <f t="shared" si="3"/>
        <v>7.999999999999996E-2</v>
      </c>
    </row>
    <row r="66" spans="1:8" x14ac:dyDescent="0.2">
      <c r="A66">
        <v>5.3999999999999999E-2</v>
      </c>
      <c r="C66" s="10">
        <v>64</v>
      </c>
      <c r="D66" s="10">
        <v>0.71</v>
      </c>
      <c r="E66" s="10">
        <f t="shared" si="0"/>
        <v>0.64</v>
      </c>
      <c r="F66" s="10">
        <f t="shared" si="1"/>
        <v>-6.9999999999999951E-2</v>
      </c>
      <c r="G66" s="10">
        <f t="shared" si="2"/>
        <v>0.63</v>
      </c>
      <c r="H66" s="10">
        <f t="shared" si="3"/>
        <v>7.999999999999996E-2</v>
      </c>
    </row>
    <row r="67" spans="1:8" x14ac:dyDescent="0.2">
      <c r="A67">
        <v>0.26500000000000001</v>
      </c>
      <c r="C67" s="10">
        <v>65</v>
      </c>
      <c r="D67" s="10">
        <v>0.72399999999999998</v>
      </c>
      <c r="E67" s="10">
        <f t="shared" si="0"/>
        <v>0.65</v>
      </c>
      <c r="F67" s="10">
        <f t="shared" si="1"/>
        <v>-7.3999999999999955E-2</v>
      </c>
      <c r="G67" s="10">
        <f t="shared" si="2"/>
        <v>0.64</v>
      </c>
      <c r="H67" s="10">
        <f t="shared" si="3"/>
        <v>8.3999999999999964E-2</v>
      </c>
    </row>
    <row r="68" spans="1:8" x14ac:dyDescent="0.2">
      <c r="A68">
        <v>0.58599999999999997</v>
      </c>
      <c r="C68" s="10">
        <v>66</v>
      </c>
      <c r="D68" s="10">
        <v>0.73</v>
      </c>
      <c r="E68" s="10">
        <f t="shared" ref="E68:E102" si="4">C68/100</f>
        <v>0.66</v>
      </c>
      <c r="F68" s="10">
        <f t="shared" ref="F68:F102" si="5">E68-D68</f>
        <v>-6.9999999999999951E-2</v>
      </c>
      <c r="G68" s="10">
        <f t="shared" ref="G68:G102" si="6">(C68-1)/100</f>
        <v>0.65</v>
      </c>
      <c r="H68" s="10">
        <f t="shared" ref="H68:H102" si="7">D68-G68</f>
        <v>7.999999999999996E-2</v>
      </c>
    </row>
    <row r="69" spans="1:8" x14ac:dyDescent="0.2">
      <c r="A69">
        <v>0.63800000000000001</v>
      </c>
      <c r="C69" s="10">
        <v>67</v>
      </c>
      <c r="D69" s="10">
        <v>0.74199999999999999</v>
      </c>
      <c r="E69" s="10">
        <f t="shared" si="4"/>
        <v>0.67</v>
      </c>
      <c r="F69" s="10">
        <f t="shared" si="5"/>
        <v>-7.1999999999999953E-2</v>
      </c>
      <c r="G69" s="10">
        <f t="shared" si="6"/>
        <v>0.66</v>
      </c>
      <c r="H69" s="10">
        <f t="shared" si="7"/>
        <v>8.1999999999999962E-2</v>
      </c>
    </row>
    <row r="70" spans="1:8" x14ac:dyDescent="0.2">
      <c r="A70">
        <v>0.86899999999999999</v>
      </c>
      <c r="C70" s="10">
        <v>68</v>
      </c>
      <c r="D70" s="10">
        <v>0.746</v>
      </c>
      <c r="E70" s="10">
        <f t="shared" si="4"/>
        <v>0.68</v>
      </c>
      <c r="F70" s="10">
        <f t="shared" si="5"/>
        <v>-6.5999999999999948E-2</v>
      </c>
      <c r="G70" s="10">
        <f t="shared" si="6"/>
        <v>0.67</v>
      </c>
      <c r="H70" s="10">
        <f t="shared" si="7"/>
        <v>7.5999999999999956E-2</v>
      </c>
    </row>
    <row r="71" spans="1:8" x14ac:dyDescent="0.2">
      <c r="A71">
        <v>0.95099999999999996</v>
      </c>
      <c r="C71" s="10">
        <v>69</v>
      </c>
      <c r="D71" s="10">
        <v>0.749</v>
      </c>
      <c r="E71" s="10">
        <f t="shared" si="4"/>
        <v>0.69</v>
      </c>
      <c r="F71" s="10">
        <f t="shared" si="5"/>
        <v>-5.9000000000000052E-2</v>
      </c>
      <c r="G71" s="10">
        <f t="shared" si="6"/>
        <v>0.68</v>
      </c>
      <c r="H71" s="10">
        <f t="shared" si="7"/>
        <v>6.899999999999995E-2</v>
      </c>
    </row>
    <row r="72" spans="1:8" x14ac:dyDescent="0.2">
      <c r="A72">
        <v>0.84199999999999997</v>
      </c>
      <c r="C72" s="10">
        <v>70</v>
      </c>
      <c r="D72" s="10">
        <v>0.752</v>
      </c>
      <c r="E72" s="10">
        <f t="shared" si="4"/>
        <v>0.7</v>
      </c>
      <c r="F72" s="10">
        <f t="shared" si="5"/>
        <v>-5.2000000000000046E-2</v>
      </c>
      <c r="G72" s="10">
        <f t="shared" si="6"/>
        <v>0.69</v>
      </c>
      <c r="H72" s="10">
        <f t="shared" si="7"/>
        <v>6.2000000000000055E-2</v>
      </c>
    </row>
    <row r="73" spans="1:8" x14ac:dyDescent="0.2">
      <c r="A73">
        <v>0.24099999999999999</v>
      </c>
      <c r="C73" s="10">
        <v>71</v>
      </c>
      <c r="D73" s="10">
        <v>0.76400000000000001</v>
      </c>
      <c r="E73" s="10">
        <f t="shared" si="4"/>
        <v>0.71</v>
      </c>
      <c r="F73" s="10">
        <f t="shared" si="5"/>
        <v>-5.4000000000000048E-2</v>
      </c>
      <c r="G73" s="10">
        <f t="shared" si="6"/>
        <v>0.7</v>
      </c>
      <c r="H73" s="10">
        <f t="shared" si="7"/>
        <v>6.4000000000000057E-2</v>
      </c>
    </row>
    <row r="74" spans="1:8" x14ac:dyDescent="0.2">
      <c r="A74">
        <v>0.251</v>
      </c>
      <c r="C74" s="10">
        <v>72</v>
      </c>
      <c r="D74" s="10">
        <v>0.77100000000000002</v>
      </c>
      <c r="E74" s="10">
        <f t="shared" si="4"/>
        <v>0.72</v>
      </c>
      <c r="F74" s="10">
        <f t="shared" si="5"/>
        <v>-5.1000000000000045E-2</v>
      </c>
      <c r="G74" s="10">
        <f t="shared" si="6"/>
        <v>0.71</v>
      </c>
      <c r="H74" s="10">
        <f t="shared" si="7"/>
        <v>6.1000000000000054E-2</v>
      </c>
    </row>
    <row r="75" spans="1:8" x14ac:dyDescent="0.2">
      <c r="A75">
        <v>0.54800000000000004</v>
      </c>
      <c r="C75" s="10">
        <v>73</v>
      </c>
      <c r="D75" s="10">
        <v>0.77500000000000002</v>
      </c>
      <c r="E75" s="10">
        <f t="shared" si="4"/>
        <v>0.73</v>
      </c>
      <c r="F75" s="10">
        <f t="shared" si="5"/>
        <v>-4.500000000000004E-2</v>
      </c>
      <c r="G75" s="10">
        <f t="shared" si="6"/>
        <v>0.72</v>
      </c>
      <c r="H75" s="10">
        <f t="shared" si="7"/>
        <v>5.5000000000000049E-2</v>
      </c>
    </row>
    <row r="76" spans="1:8" x14ac:dyDescent="0.2">
      <c r="A76">
        <v>0.95199999999999996</v>
      </c>
      <c r="C76" s="10">
        <v>74</v>
      </c>
      <c r="D76" s="10">
        <v>0.77700000000000002</v>
      </c>
      <c r="E76" s="10">
        <f t="shared" si="4"/>
        <v>0.74</v>
      </c>
      <c r="F76" s="10">
        <f t="shared" si="5"/>
        <v>-3.7000000000000033E-2</v>
      </c>
      <c r="G76" s="10">
        <f t="shared" si="6"/>
        <v>0.73</v>
      </c>
      <c r="H76" s="10">
        <f t="shared" si="7"/>
        <v>4.7000000000000042E-2</v>
      </c>
    </row>
    <row r="77" spans="1:8" x14ac:dyDescent="0.2">
      <c r="A77">
        <v>1.7000000000000001E-2</v>
      </c>
      <c r="C77" s="10">
        <v>75</v>
      </c>
      <c r="D77" s="10">
        <v>0.78300000000000003</v>
      </c>
      <c r="E77" s="10">
        <f t="shared" si="4"/>
        <v>0.75</v>
      </c>
      <c r="F77" s="10">
        <f t="shared" si="5"/>
        <v>-3.3000000000000029E-2</v>
      </c>
      <c r="G77" s="10">
        <f t="shared" si="6"/>
        <v>0.74</v>
      </c>
      <c r="H77" s="10">
        <f t="shared" si="7"/>
        <v>4.3000000000000038E-2</v>
      </c>
    </row>
    <row r="78" spans="1:8" x14ac:dyDescent="0.2">
      <c r="A78">
        <v>0.54400000000000004</v>
      </c>
      <c r="C78" s="10">
        <v>76</v>
      </c>
      <c r="D78" s="10">
        <v>0.79800000000000004</v>
      </c>
      <c r="E78" s="10">
        <f t="shared" si="4"/>
        <v>0.76</v>
      </c>
      <c r="F78" s="10">
        <f t="shared" si="5"/>
        <v>-3.8000000000000034E-2</v>
      </c>
      <c r="G78" s="10">
        <f t="shared" si="6"/>
        <v>0.75</v>
      </c>
      <c r="H78" s="10">
        <f t="shared" si="7"/>
        <v>4.8000000000000043E-2</v>
      </c>
    </row>
    <row r="79" spans="1:8" x14ac:dyDescent="0.2">
      <c r="A79">
        <v>0.316</v>
      </c>
      <c r="C79" s="10">
        <v>77</v>
      </c>
      <c r="D79" s="10">
        <v>0.79900000000000004</v>
      </c>
      <c r="E79" s="10">
        <f t="shared" si="4"/>
        <v>0.77</v>
      </c>
      <c r="F79" s="10">
        <f t="shared" si="5"/>
        <v>-2.9000000000000026E-2</v>
      </c>
      <c r="G79" s="10">
        <f t="shared" si="6"/>
        <v>0.76</v>
      </c>
      <c r="H79" s="10">
        <f t="shared" si="7"/>
        <v>3.9000000000000035E-2</v>
      </c>
    </row>
    <row r="80" spans="1:8" x14ac:dyDescent="0.2">
      <c r="A80">
        <v>0.71</v>
      </c>
      <c r="C80" s="10">
        <v>78</v>
      </c>
      <c r="D80" s="10">
        <v>0.80300000000000005</v>
      </c>
      <c r="E80" s="10">
        <f t="shared" si="4"/>
        <v>0.78</v>
      </c>
      <c r="F80" s="10">
        <f t="shared" si="5"/>
        <v>-2.300000000000002E-2</v>
      </c>
      <c r="G80" s="10">
        <f t="shared" si="6"/>
        <v>0.77</v>
      </c>
      <c r="H80" s="10">
        <f t="shared" si="7"/>
        <v>3.3000000000000029E-2</v>
      </c>
    </row>
    <row r="81" spans="1:8" x14ac:dyDescent="0.2">
      <c r="A81">
        <v>7.3999999999999996E-2</v>
      </c>
      <c r="C81" s="10">
        <v>79</v>
      </c>
      <c r="D81" s="10">
        <v>0.81799999999999995</v>
      </c>
      <c r="E81" s="10">
        <f t="shared" si="4"/>
        <v>0.79</v>
      </c>
      <c r="F81" s="10">
        <f t="shared" si="5"/>
        <v>-2.7999999999999914E-2</v>
      </c>
      <c r="G81" s="10">
        <f t="shared" si="6"/>
        <v>0.78</v>
      </c>
      <c r="H81" s="10">
        <f t="shared" si="7"/>
        <v>3.7999999999999923E-2</v>
      </c>
    </row>
    <row r="82" spans="1:8" x14ac:dyDescent="0.2">
      <c r="A82">
        <v>0.73</v>
      </c>
      <c r="C82" s="10">
        <v>80</v>
      </c>
      <c r="D82" s="10">
        <v>0.82799999999999996</v>
      </c>
      <c r="E82" s="10">
        <f t="shared" si="4"/>
        <v>0.8</v>
      </c>
      <c r="F82" s="10">
        <f t="shared" si="5"/>
        <v>-2.7999999999999914E-2</v>
      </c>
      <c r="G82" s="10">
        <f t="shared" si="6"/>
        <v>0.79</v>
      </c>
      <c r="H82" s="10">
        <f t="shared" si="7"/>
        <v>3.7999999999999923E-2</v>
      </c>
    </row>
    <row r="83" spans="1:8" x14ac:dyDescent="0.2">
      <c r="A83">
        <v>0.28499999999999998</v>
      </c>
      <c r="C83" s="10">
        <v>81</v>
      </c>
      <c r="D83" s="10">
        <v>0.83</v>
      </c>
      <c r="E83" s="10">
        <f t="shared" si="4"/>
        <v>0.81</v>
      </c>
      <c r="F83" s="10">
        <f t="shared" si="5"/>
        <v>-1.9999999999999907E-2</v>
      </c>
      <c r="G83" s="10">
        <f t="shared" si="6"/>
        <v>0.8</v>
      </c>
      <c r="H83" s="10">
        <f t="shared" si="7"/>
        <v>2.9999999999999916E-2</v>
      </c>
    </row>
    <row r="84" spans="1:8" x14ac:dyDescent="0.2">
      <c r="A84">
        <v>0.94</v>
      </c>
      <c r="C84" s="10">
        <v>82</v>
      </c>
      <c r="D84" s="10">
        <v>0.84199999999999997</v>
      </c>
      <c r="E84" s="10">
        <f t="shared" si="4"/>
        <v>0.82</v>
      </c>
      <c r="F84" s="10">
        <f t="shared" si="5"/>
        <v>-2.200000000000002E-2</v>
      </c>
      <c r="G84" s="10">
        <f t="shared" si="6"/>
        <v>0.81</v>
      </c>
      <c r="H84" s="10">
        <f t="shared" si="7"/>
        <v>3.1999999999999917E-2</v>
      </c>
    </row>
    <row r="85" spans="1:8" x14ac:dyDescent="0.2">
      <c r="A85">
        <v>0.214</v>
      </c>
      <c r="C85" s="10">
        <v>83</v>
      </c>
      <c r="D85" s="10">
        <v>0.84499999999999997</v>
      </c>
      <c r="E85" s="10">
        <f t="shared" si="4"/>
        <v>0.83</v>
      </c>
      <c r="F85" s="10">
        <f t="shared" si="5"/>
        <v>-1.5000000000000013E-2</v>
      </c>
      <c r="G85" s="10">
        <f t="shared" si="6"/>
        <v>0.82</v>
      </c>
      <c r="H85" s="10">
        <f t="shared" si="7"/>
        <v>2.5000000000000022E-2</v>
      </c>
    </row>
    <row r="86" spans="1:8" x14ac:dyDescent="0.2">
      <c r="A86">
        <v>0.67900000000000005</v>
      </c>
      <c r="C86" s="10">
        <v>84</v>
      </c>
      <c r="D86" s="10">
        <v>0.84599999999999997</v>
      </c>
      <c r="E86" s="10">
        <f t="shared" si="4"/>
        <v>0.84</v>
      </c>
      <c r="F86" s="10">
        <f t="shared" si="5"/>
        <v>-6.0000000000000053E-3</v>
      </c>
      <c r="G86" s="10">
        <f t="shared" si="6"/>
        <v>0.83</v>
      </c>
      <c r="H86" s="10">
        <f t="shared" si="7"/>
        <v>1.6000000000000014E-2</v>
      </c>
    </row>
    <row r="87" spans="1:8" x14ac:dyDescent="0.2">
      <c r="A87">
        <v>8.6999999999999994E-2</v>
      </c>
      <c r="C87" s="10">
        <v>85</v>
      </c>
      <c r="D87" s="10">
        <v>0.84799999999999998</v>
      </c>
      <c r="E87" s="10">
        <f t="shared" si="4"/>
        <v>0.85</v>
      </c>
      <c r="F87" s="10">
        <f t="shared" si="5"/>
        <v>2.0000000000000018E-3</v>
      </c>
      <c r="G87" s="10">
        <f t="shared" si="6"/>
        <v>0.84</v>
      </c>
      <c r="H87" s="10">
        <f t="shared" si="7"/>
        <v>8.0000000000000071E-3</v>
      </c>
    </row>
    <row r="88" spans="1:8" x14ac:dyDescent="0.2">
      <c r="A88">
        <v>0.7</v>
      </c>
      <c r="C88" s="10">
        <v>86</v>
      </c>
      <c r="D88" s="10">
        <v>0.84899999999999998</v>
      </c>
      <c r="E88" s="10">
        <f t="shared" si="4"/>
        <v>0.86</v>
      </c>
      <c r="F88" s="10">
        <f t="shared" si="5"/>
        <v>1.100000000000001E-2</v>
      </c>
      <c r="G88" s="10">
        <f t="shared" si="6"/>
        <v>0.85</v>
      </c>
      <c r="H88" s="10">
        <f t="shared" si="7"/>
        <v>-1.0000000000000009E-3</v>
      </c>
    </row>
    <row r="89" spans="1:8" x14ac:dyDescent="0.2">
      <c r="A89">
        <v>0.33200000000000002</v>
      </c>
      <c r="C89" s="10">
        <v>87</v>
      </c>
      <c r="D89" s="10">
        <v>0.85599999999999998</v>
      </c>
      <c r="E89" s="10">
        <f t="shared" si="4"/>
        <v>0.87</v>
      </c>
      <c r="F89" s="10">
        <f t="shared" si="5"/>
        <v>1.4000000000000012E-2</v>
      </c>
      <c r="G89" s="10">
        <f t="shared" si="6"/>
        <v>0.86</v>
      </c>
      <c r="H89" s="10">
        <f t="shared" si="7"/>
        <v>-4.0000000000000036E-3</v>
      </c>
    </row>
    <row r="90" spans="1:8" x14ac:dyDescent="0.2">
      <c r="A90">
        <v>0.61</v>
      </c>
      <c r="C90" s="10">
        <v>88</v>
      </c>
      <c r="D90" s="10">
        <v>0.86599999999999999</v>
      </c>
      <c r="E90" s="10">
        <f t="shared" si="4"/>
        <v>0.88</v>
      </c>
      <c r="F90" s="10">
        <f t="shared" si="5"/>
        <v>1.4000000000000012E-2</v>
      </c>
      <c r="G90" s="10">
        <f t="shared" si="6"/>
        <v>0.87</v>
      </c>
      <c r="H90" s="10">
        <f t="shared" si="7"/>
        <v>-4.0000000000000036E-3</v>
      </c>
    </row>
    <row r="91" spans="1:8" x14ac:dyDescent="0.2">
      <c r="A91">
        <v>6.0999999999999999E-2</v>
      </c>
      <c r="C91" s="10">
        <v>89</v>
      </c>
      <c r="D91" s="10">
        <v>0.86899999999999999</v>
      </c>
      <c r="E91" s="10">
        <f t="shared" si="4"/>
        <v>0.89</v>
      </c>
      <c r="F91" s="10">
        <f t="shared" si="5"/>
        <v>2.1000000000000019E-2</v>
      </c>
      <c r="G91" s="10">
        <f t="shared" si="6"/>
        <v>0.88</v>
      </c>
      <c r="H91" s="10">
        <f t="shared" si="7"/>
        <v>-1.100000000000001E-2</v>
      </c>
    </row>
    <row r="92" spans="1:8" x14ac:dyDescent="0.2">
      <c r="A92">
        <v>0.16400000000000001</v>
      </c>
      <c r="C92" s="10">
        <v>90</v>
      </c>
      <c r="D92" s="10">
        <v>0.89700000000000002</v>
      </c>
      <c r="E92" s="10">
        <f t="shared" si="4"/>
        <v>0.9</v>
      </c>
      <c r="F92" s="10">
        <f t="shared" si="5"/>
        <v>3.0000000000000027E-3</v>
      </c>
      <c r="G92" s="10">
        <f t="shared" si="6"/>
        <v>0.89</v>
      </c>
      <c r="H92" s="10">
        <f t="shared" si="7"/>
        <v>7.0000000000000062E-3</v>
      </c>
    </row>
    <row r="93" spans="1:8" x14ac:dyDescent="0.2">
      <c r="A93">
        <v>0.77500000000000002</v>
      </c>
      <c r="C93" s="10">
        <v>91</v>
      </c>
      <c r="D93" s="10">
        <v>0.90200000000000002</v>
      </c>
      <c r="E93" s="10">
        <f t="shared" si="4"/>
        <v>0.91</v>
      </c>
      <c r="F93" s="10">
        <f t="shared" si="5"/>
        <v>8.0000000000000071E-3</v>
      </c>
      <c r="G93" s="10">
        <f t="shared" si="6"/>
        <v>0.9</v>
      </c>
      <c r="H93" s="10">
        <f t="shared" si="7"/>
        <v>2.0000000000000018E-3</v>
      </c>
    </row>
    <row r="94" spans="1:8" x14ac:dyDescent="0.2">
      <c r="A94">
        <v>1.4999999999999999E-2</v>
      </c>
      <c r="C94" s="10">
        <v>92</v>
      </c>
      <c r="D94" s="10">
        <v>0.91100000000000003</v>
      </c>
      <c r="E94" s="10">
        <f t="shared" si="4"/>
        <v>0.92</v>
      </c>
      <c r="F94" s="10">
        <f t="shared" si="5"/>
        <v>9.000000000000008E-3</v>
      </c>
      <c r="G94" s="10">
        <f t="shared" si="6"/>
        <v>0.91</v>
      </c>
      <c r="H94" s="10">
        <f t="shared" si="7"/>
        <v>1.0000000000000009E-3</v>
      </c>
    </row>
    <row r="95" spans="1:8" x14ac:dyDescent="0.2">
      <c r="A95">
        <v>0.224</v>
      </c>
      <c r="C95" s="10">
        <v>93</v>
      </c>
      <c r="D95" s="10">
        <v>0.92</v>
      </c>
      <c r="E95" s="10">
        <f t="shared" si="4"/>
        <v>0.93</v>
      </c>
      <c r="F95" s="10">
        <f t="shared" si="5"/>
        <v>1.0000000000000009E-2</v>
      </c>
      <c r="G95" s="10">
        <f t="shared" si="6"/>
        <v>0.92</v>
      </c>
      <c r="H95" s="10">
        <f t="shared" si="7"/>
        <v>0</v>
      </c>
    </row>
    <row r="96" spans="1:8" x14ac:dyDescent="0.2">
      <c r="A96">
        <v>0.47399999999999998</v>
      </c>
      <c r="C96" s="10">
        <v>94</v>
      </c>
      <c r="D96" s="10">
        <v>0.93100000000000005</v>
      </c>
      <c r="E96" s="10">
        <f t="shared" si="4"/>
        <v>0.94</v>
      </c>
      <c r="F96" s="10">
        <f t="shared" si="5"/>
        <v>8.999999999999897E-3</v>
      </c>
      <c r="G96" s="10">
        <f t="shared" si="6"/>
        <v>0.93</v>
      </c>
      <c r="H96" s="10">
        <f t="shared" si="7"/>
        <v>1.0000000000000009E-3</v>
      </c>
    </row>
    <row r="97" spans="1:13" x14ac:dyDescent="0.2">
      <c r="A97">
        <v>0.52100000000000002</v>
      </c>
      <c r="C97" s="10">
        <v>95</v>
      </c>
      <c r="D97" s="10">
        <v>0.93300000000000005</v>
      </c>
      <c r="E97" s="10">
        <f t="shared" si="4"/>
        <v>0.95</v>
      </c>
      <c r="F97" s="10">
        <f t="shared" si="5"/>
        <v>1.6999999999999904E-2</v>
      </c>
      <c r="G97" s="10">
        <f t="shared" si="6"/>
        <v>0.94</v>
      </c>
      <c r="H97" s="10">
        <f t="shared" si="7"/>
        <v>-6.9999999999998952E-3</v>
      </c>
    </row>
    <row r="98" spans="1:13" x14ac:dyDescent="0.2">
      <c r="A98">
        <v>0.77700000000000002</v>
      </c>
      <c r="C98" s="10">
        <v>96</v>
      </c>
      <c r="D98" s="10">
        <v>0.93799999999999994</v>
      </c>
      <c r="E98" s="10">
        <f t="shared" si="4"/>
        <v>0.96</v>
      </c>
      <c r="F98" s="10">
        <f t="shared" si="5"/>
        <v>2.200000000000002E-2</v>
      </c>
      <c r="G98" s="10">
        <f t="shared" si="6"/>
        <v>0.95</v>
      </c>
      <c r="H98" s="10">
        <f t="shared" si="7"/>
        <v>-1.2000000000000011E-2</v>
      </c>
    </row>
    <row r="99" spans="1:13" x14ac:dyDescent="0.2">
      <c r="A99">
        <v>0.76400000000000001</v>
      </c>
      <c r="C99" s="10">
        <v>97</v>
      </c>
      <c r="D99" s="10">
        <v>0.94</v>
      </c>
      <c r="E99" s="10">
        <f t="shared" si="4"/>
        <v>0.97</v>
      </c>
      <c r="F99" s="10">
        <f t="shared" si="5"/>
        <v>3.0000000000000027E-2</v>
      </c>
      <c r="G99" s="10">
        <f t="shared" si="6"/>
        <v>0.96</v>
      </c>
      <c r="H99" s="10">
        <f t="shared" si="7"/>
        <v>-2.0000000000000018E-2</v>
      </c>
    </row>
    <row r="100" spans="1:13" x14ac:dyDescent="0.2">
      <c r="A100">
        <v>0.14399999999999999</v>
      </c>
      <c r="C100" s="10">
        <v>98</v>
      </c>
      <c r="D100" s="10">
        <v>0.95099999999999996</v>
      </c>
      <c r="E100" s="10">
        <f t="shared" si="4"/>
        <v>0.98</v>
      </c>
      <c r="F100" s="10">
        <f t="shared" si="5"/>
        <v>2.9000000000000026E-2</v>
      </c>
      <c r="G100" s="10">
        <f t="shared" si="6"/>
        <v>0.97</v>
      </c>
      <c r="H100" s="10">
        <f t="shared" si="7"/>
        <v>-1.9000000000000017E-2</v>
      </c>
    </row>
    <row r="101" spans="1:13" x14ac:dyDescent="0.2">
      <c r="C101" s="10">
        <v>99</v>
      </c>
      <c r="D101" s="10">
        <v>0.95199999999999996</v>
      </c>
      <c r="E101" s="10">
        <f t="shared" si="4"/>
        <v>0.99</v>
      </c>
      <c r="F101" s="10">
        <f t="shared" si="5"/>
        <v>3.8000000000000034E-2</v>
      </c>
      <c r="G101" s="10">
        <f t="shared" si="6"/>
        <v>0.98</v>
      </c>
      <c r="H101" s="10">
        <f t="shared" si="7"/>
        <v>-2.8000000000000025E-2</v>
      </c>
    </row>
    <row r="102" spans="1:13" x14ac:dyDescent="0.2">
      <c r="C102" s="10">
        <v>100</v>
      </c>
      <c r="D102" s="10">
        <v>0.97099999999999997</v>
      </c>
      <c r="E102" s="10">
        <f t="shared" si="4"/>
        <v>1</v>
      </c>
      <c r="F102" s="10">
        <f t="shared" si="5"/>
        <v>2.9000000000000026E-2</v>
      </c>
      <c r="G102" s="10">
        <f t="shared" si="6"/>
        <v>0.99</v>
      </c>
      <c r="H102" s="10">
        <f t="shared" si="7"/>
        <v>-1.9000000000000017E-2</v>
      </c>
    </row>
    <row r="104" spans="1:13" x14ac:dyDescent="0.2">
      <c r="E104" s="57" t="s">
        <v>16</v>
      </c>
      <c r="F104" s="57">
        <f>MAX(F3:F102)</f>
        <v>3.8000000000000034E-2</v>
      </c>
      <c r="H104" s="57">
        <f>MAX(H3:H102)</f>
        <v>0.10799999999999998</v>
      </c>
      <c r="I104" s="57" t="s">
        <v>15</v>
      </c>
    </row>
    <row r="107" spans="1:13" x14ac:dyDescent="0.2">
      <c r="F107" s="58" t="s">
        <v>64</v>
      </c>
      <c r="G107" s="58"/>
      <c r="H107" s="34">
        <f>MAX(F104,H104)</f>
        <v>0.10799999999999998</v>
      </c>
      <c r="K107" t="s">
        <v>24</v>
      </c>
      <c r="L107" t="s">
        <v>21</v>
      </c>
      <c r="M107">
        <f>1.36/SQRT(100)</f>
        <v>0.13600000000000001</v>
      </c>
    </row>
    <row r="109" spans="1:13" x14ac:dyDescent="0.2">
      <c r="L109" t="s">
        <v>22</v>
      </c>
    </row>
    <row r="110" spans="1:13" x14ac:dyDescent="0.2">
      <c r="L110" s="59" t="s">
        <v>23</v>
      </c>
      <c r="M110" s="59"/>
    </row>
  </sheetData>
  <sortState xmlns:xlrd2="http://schemas.microsoft.com/office/spreadsheetml/2017/richdata2" ref="C3:H102">
    <sortCondition ref="D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Q1</vt:lpstr>
      <vt:lpstr>Q2</vt:lpstr>
      <vt:lpstr>Q3</vt:lpstr>
      <vt:lpstr>Q4</vt:lpstr>
      <vt:lpstr>Q8 chi-sq</vt:lpstr>
      <vt:lpstr>Q8 K-S test</vt:lpstr>
      <vt:lpstr>Q10</vt:lpstr>
      <vt:lpstr>Lec.06 chi-sq</vt:lpstr>
      <vt:lpstr>Lec.06 K-S test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dcterms:created xsi:type="dcterms:W3CDTF">2019-01-28T21:13:18Z</dcterms:created>
  <dcterms:modified xsi:type="dcterms:W3CDTF">2021-03-13T14:15:02Z</dcterms:modified>
</cp:coreProperties>
</file>