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40" yWindow="135" windowWidth="19440" windowHeight="7935" firstSheet="1" activeTab="1"/>
  </bookViews>
  <sheets>
    <sheet name="محمد أحمد " sheetId="6" state="hidden" r:id="rId1"/>
    <sheet name="الخطة التشغيلية " sheetId="4" r:id="rId2"/>
    <sheet name="الخطة المالية" sheetId="5" r:id="rId3"/>
  </sheets>
  <definedNames>
    <definedName name="_xlnm.Print_Area" localSheetId="1">'الخطة التشغيلية '!$B$2:$R$94</definedName>
    <definedName name="_xlnm.Print_Area" localSheetId="2">'الخطة المالية'!$B$2:$M$42</definedName>
    <definedName name="_xlnm.Print_Area" localSheetId="0">'محمد أحمد '!$B$3:$J$143</definedName>
  </definedNames>
  <calcPr calcId="152511"/>
</workbook>
</file>

<file path=xl/calcChain.xml><?xml version="1.0" encoding="utf-8"?>
<calcChain xmlns="http://schemas.openxmlformats.org/spreadsheetml/2006/main">
  <c r="N71" i="4" l="1"/>
  <c r="O71" i="4" s="1"/>
  <c r="P71" i="4" s="1"/>
  <c r="Q71" i="4" s="1"/>
  <c r="N70" i="4"/>
  <c r="O70" i="4" s="1"/>
  <c r="P70" i="4" s="1"/>
  <c r="Q70" i="4" s="1"/>
  <c r="N69" i="4"/>
  <c r="O69" i="4" s="1"/>
  <c r="P69" i="4" s="1"/>
  <c r="Q69" i="4" s="1"/>
  <c r="N68" i="4"/>
  <c r="O68" i="4" s="1"/>
  <c r="P68" i="4" s="1"/>
  <c r="Q68" i="4" s="1"/>
  <c r="N67" i="4"/>
  <c r="O67" i="4" s="1"/>
  <c r="P67" i="4" s="1"/>
  <c r="Q67" i="4" s="1"/>
  <c r="D71" i="4"/>
  <c r="E71" i="4" s="1"/>
  <c r="F71" i="4" s="1"/>
  <c r="G71" i="4" s="1"/>
  <c r="D70" i="4"/>
  <c r="E70" i="4" s="1"/>
  <c r="F70" i="4" s="1"/>
  <c r="G70" i="4" s="1"/>
  <c r="D69" i="4"/>
  <c r="E69" i="4" s="1"/>
  <c r="F69" i="4" s="1"/>
  <c r="G69" i="4" s="1"/>
  <c r="D68" i="4"/>
  <c r="E68" i="4" s="1"/>
  <c r="F68" i="4" s="1"/>
  <c r="G68" i="4" s="1"/>
  <c r="D67" i="4"/>
  <c r="E67" i="4" s="1"/>
  <c r="F67" i="4" s="1"/>
  <c r="G67" i="4" s="1"/>
  <c r="O45" i="4" l="1"/>
  <c r="E45" i="4" l="1"/>
  <c r="E44" i="4"/>
  <c r="E46" i="4" l="1"/>
  <c r="O53" i="4" s="1"/>
  <c r="O46" i="4"/>
  <c r="O54" i="4" s="1"/>
  <c r="E57" i="4"/>
  <c r="O55" i="4" s="1"/>
  <c r="M22" i="4"/>
  <c r="M23" i="4" s="1"/>
  <c r="C72" i="4"/>
  <c r="E89" i="4" s="1"/>
  <c r="D66" i="4"/>
  <c r="E66" i="4" s="1"/>
  <c r="F66" i="4" s="1"/>
  <c r="G66" i="4" s="1"/>
  <c r="N13" i="4"/>
  <c r="O13" i="4" s="1"/>
  <c r="P13" i="4" s="1"/>
  <c r="Q13" i="4" s="1"/>
  <c r="R13" i="4" s="1"/>
  <c r="N14" i="4"/>
  <c r="N15" i="4"/>
  <c r="N16" i="4"/>
  <c r="N17" i="4"/>
  <c r="N18" i="4"/>
  <c r="N19" i="4"/>
  <c r="N20" i="4"/>
  <c r="O20" i="4" s="1"/>
  <c r="P20" i="4" s="1"/>
  <c r="Q20" i="4" s="1"/>
  <c r="R20" i="4" s="1"/>
  <c r="N21" i="4"/>
  <c r="O21" i="4" s="1"/>
  <c r="P21" i="4" s="1"/>
  <c r="Q21" i="4" s="1"/>
  <c r="R21" i="4" s="1"/>
  <c r="N66" i="4"/>
  <c r="O66" i="4" s="1"/>
  <c r="P66" i="4" s="1"/>
  <c r="Q66" i="4" s="1"/>
  <c r="E12" i="4"/>
  <c r="E13" i="4"/>
  <c r="F13" i="4" s="1"/>
  <c r="G13" i="4" s="1"/>
  <c r="H13" i="4" s="1"/>
  <c r="I13" i="4" s="1"/>
  <c r="E14" i="4"/>
  <c r="F14" i="4" s="1"/>
  <c r="G14" i="4" s="1"/>
  <c r="H14" i="4" s="1"/>
  <c r="I14" i="4" s="1"/>
  <c r="E15" i="4"/>
  <c r="F15" i="4" s="1"/>
  <c r="G15" i="4" s="1"/>
  <c r="H15" i="4" s="1"/>
  <c r="I15" i="4" s="1"/>
  <c r="E16" i="4"/>
  <c r="F16" i="4" s="1"/>
  <c r="G16" i="4" s="1"/>
  <c r="H16" i="4" s="1"/>
  <c r="I16" i="4" s="1"/>
  <c r="E17" i="4"/>
  <c r="F17" i="4" s="1"/>
  <c r="G17" i="4" s="1"/>
  <c r="H17" i="4" s="1"/>
  <c r="I17" i="4" s="1"/>
  <c r="E18" i="4"/>
  <c r="F18" i="4" s="1"/>
  <c r="G18" i="4" s="1"/>
  <c r="H18" i="4" s="1"/>
  <c r="I18" i="4" s="1"/>
  <c r="E19" i="4"/>
  <c r="F19" i="4" s="1"/>
  <c r="G19" i="4" s="1"/>
  <c r="H19" i="4" s="1"/>
  <c r="I19" i="4" s="1"/>
  <c r="E20" i="4"/>
  <c r="F20" i="4" s="1"/>
  <c r="G20" i="4" s="1"/>
  <c r="H20" i="4" s="1"/>
  <c r="I20" i="4" s="1"/>
  <c r="E21" i="4"/>
  <c r="F21" i="4" s="1"/>
  <c r="G21" i="4" s="1"/>
  <c r="H21" i="4" s="1"/>
  <c r="I21" i="4" s="1"/>
  <c r="M72" i="4"/>
  <c r="D7" i="5" s="1"/>
  <c r="B77" i="6"/>
  <c r="B76" i="6"/>
  <c r="B75" i="6"/>
  <c r="D126" i="6"/>
  <c r="D125" i="6"/>
  <c r="D130" i="6"/>
  <c r="G130" i="6"/>
  <c r="G125" i="6"/>
  <c r="N72" i="4" l="1"/>
  <c r="E90" i="4"/>
  <c r="O90" i="4"/>
  <c r="O72" i="4"/>
  <c r="H7" i="5" s="1"/>
  <c r="D9" i="5"/>
  <c r="G72" i="4"/>
  <c r="F72" i="4"/>
  <c r="O18" i="4"/>
  <c r="P18" i="4" s="1"/>
  <c r="Q18" i="4" s="1"/>
  <c r="R18" i="4" s="1"/>
  <c r="O14" i="4"/>
  <c r="P14" i="4" s="1"/>
  <c r="Q14" i="4" s="1"/>
  <c r="R14" i="4" s="1"/>
  <c r="O17" i="4"/>
  <c r="P17" i="4" s="1"/>
  <c r="Q17" i="4" s="1"/>
  <c r="R17" i="4" s="1"/>
  <c r="O16" i="4"/>
  <c r="P16" i="4" s="1"/>
  <c r="Q16" i="4" s="1"/>
  <c r="R16" i="4" s="1"/>
  <c r="F12" i="4"/>
  <c r="G12" i="4" s="1"/>
  <c r="H12" i="4" s="1"/>
  <c r="N12" i="4"/>
  <c r="O12" i="4" s="1"/>
  <c r="P12" i="4" s="1"/>
  <c r="Q12" i="4" s="1"/>
  <c r="R12" i="4" s="1"/>
  <c r="O19" i="4"/>
  <c r="P19" i="4" s="1"/>
  <c r="Q19" i="4" s="1"/>
  <c r="R19" i="4" s="1"/>
  <c r="O15" i="4"/>
  <c r="P15" i="4" s="1"/>
  <c r="Q15" i="4" s="1"/>
  <c r="R15" i="4" s="1"/>
  <c r="C79" i="4"/>
  <c r="D72" i="4"/>
  <c r="G89" i="4" s="1"/>
  <c r="E72" i="4"/>
  <c r="K89" i="4" s="1"/>
  <c r="O56" i="4"/>
  <c r="O58" i="4" s="1"/>
  <c r="E22" i="4"/>
  <c r="J27" i="4" s="1"/>
  <c r="F7" i="5" l="1"/>
  <c r="F9" i="5"/>
  <c r="J9" i="5"/>
  <c r="M89" i="4"/>
  <c r="Q72" i="4"/>
  <c r="L7" i="5" s="1"/>
  <c r="P72" i="4"/>
  <c r="J7" i="5" s="1"/>
  <c r="O89" i="4"/>
  <c r="L9" i="5"/>
  <c r="K90" i="4"/>
  <c r="G90" i="4"/>
  <c r="M90" i="4" s="1"/>
  <c r="E33" i="5"/>
  <c r="G78" i="4"/>
  <c r="C78" i="4"/>
  <c r="C80" i="4" s="1"/>
  <c r="M78" i="4" s="1"/>
  <c r="E78" i="4"/>
  <c r="D78" i="4"/>
  <c r="F78" i="4"/>
  <c r="F22" i="4"/>
  <c r="F23" i="4" s="1"/>
  <c r="R22" i="4"/>
  <c r="L6" i="5" s="1"/>
  <c r="M79" i="4"/>
  <c r="E91" i="4"/>
  <c r="P22" i="4"/>
  <c r="I12" i="4"/>
  <c r="I22" i="4" s="1"/>
  <c r="H22" i="4"/>
  <c r="J30" i="4" s="1"/>
  <c r="G22" i="4"/>
  <c r="O22" i="4"/>
  <c r="F6" i="5" s="1"/>
  <c r="F8" i="5" s="1"/>
  <c r="N22" i="4"/>
  <c r="D6" i="5" s="1"/>
  <c r="D8" i="5" s="1"/>
  <c r="D10" i="5" s="1"/>
  <c r="D11" i="5" s="1"/>
  <c r="D12" i="5" s="1"/>
  <c r="E34" i="5" s="1"/>
  <c r="Q22" i="4"/>
  <c r="D79" i="4"/>
  <c r="H6" i="5"/>
  <c r="H8" i="5" s="1"/>
  <c r="H9" i="5"/>
  <c r="D17" i="5"/>
  <c r="D20" i="5" s="1"/>
  <c r="E23" i="5" s="1"/>
  <c r="E25" i="5" s="1"/>
  <c r="E27" i="5" s="1"/>
  <c r="E79" i="4"/>
  <c r="N27" i="4"/>
  <c r="J28" i="4" l="1"/>
  <c r="G91" i="4" s="1"/>
  <c r="L8" i="5"/>
  <c r="L10" i="5" s="1"/>
  <c r="L11" i="5" s="1"/>
  <c r="L12" i="5" s="1"/>
  <c r="E38" i="5" s="1"/>
  <c r="G79" i="4"/>
  <c r="G80" i="4" s="1"/>
  <c r="Q78" i="4" s="1"/>
  <c r="F79" i="4"/>
  <c r="F80" i="4" s="1"/>
  <c r="P78" i="4" s="1"/>
  <c r="G23" i="4"/>
  <c r="Q23" i="4"/>
  <c r="M80" i="4"/>
  <c r="P23" i="4"/>
  <c r="H23" i="4"/>
  <c r="O23" i="4"/>
  <c r="J31" i="4"/>
  <c r="I23" i="4"/>
  <c r="J29" i="4"/>
  <c r="K91" i="4" s="1"/>
  <c r="R23" i="4"/>
  <c r="J6" i="5"/>
  <c r="J8" i="5" s="1"/>
  <c r="J10" i="5" s="1"/>
  <c r="J11" i="5" s="1"/>
  <c r="J12" i="5" s="1"/>
  <c r="E37" i="5" s="1"/>
  <c r="N30" i="4"/>
  <c r="P79" i="4"/>
  <c r="M91" i="4"/>
  <c r="M92" i="4" s="1"/>
  <c r="M93" i="4" s="1"/>
  <c r="D80" i="4"/>
  <c r="N78" i="4" s="1"/>
  <c r="F10" i="5"/>
  <c r="F11" i="5" s="1"/>
  <c r="F12" i="5" s="1"/>
  <c r="E35" i="5" s="1"/>
  <c r="H10" i="5"/>
  <c r="H11" i="5" s="1"/>
  <c r="H12" i="5" s="1"/>
  <c r="E36" i="5" s="1"/>
  <c r="E92" i="4"/>
  <c r="E93" i="4" s="1"/>
  <c r="E80" i="4"/>
  <c r="O78" i="4" s="1"/>
  <c r="E39" i="5" l="1"/>
  <c r="E40" i="5" s="1"/>
  <c r="N28" i="4"/>
  <c r="G92" i="4" s="1"/>
  <c r="G93" i="4" s="1"/>
  <c r="P80" i="4"/>
  <c r="N79" i="4"/>
  <c r="N80" i="4" s="1"/>
  <c r="N29" i="4"/>
  <c r="K92" i="4" s="1"/>
  <c r="K93" i="4" s="1"/>
  <c r="O79" i="4"/>
  <c r="O80" i="4" s="1"/>
  <c r="O91" i="4"/>
  <c r="O92" i="4" s="1"/>
  <c r="O93" i="4" s="1"/>
  <c r="N31" i="4"/>
  <c r="Q79" i="4"/>
  <c r="Q80" i="4" s="1"/>
</calcChain>
</file>

<file path=xl/sharedStrings.xml><?xml version="1.0" encoding="utf-8"?>
<sst xmlns="http://schemas.openxmlformats.org/spreadsheetml/2006/main" count="306" uniqueCount="226">
  <si>
    <t>العام الأول</t>
  </si>
  <si>
    <t>العام الثاني</t>
  </si>
  <si>
    <t>العام الثالث</t>
  </si>
  <si>
    <t>السعر</t>
  </si>
  <si>
    <t>السنة الأولى</t>
  </si>
  <si>
    <t>السنة الثانية</t>
  </si>
  <si>
    <t>السنة الثالثة</t>
  </si>
  <si>
    <t>منتج 1</t>
  </si>
  <si>
    <t>منتج2</t>
  </si>
  <si>
    <t>منتج 3</t>
  </si>
  <si>
    <t>منتج 4</t>
  </si>
  <si>
    <t>الأجمالى</t>
  </si>
  <si>
    <t xml:space="preserve"> نسبة الأرتفاع/الانخفاض</t>
  </si>
  <si>
    <t>عدد الوحدات</t>
  </si>
  <si>
    <t>اسم المنتج</t>
  </si>
  <si>
    <t>الأسبوعية :</t>
  </si>
  <si>
    <t>الشهرية :</t>
  </si>
  <si>
    <t>أسبوعية :</t>
  </si>
  <si>
    <t>الشهرية  :</t>
  </si>
  <si>
    <t>السنوية  :</t>
  </si>
  <si>
    <t>عدد أيام العمل</t>
  </si>
  <si>
    <t>عدد ساعات العمل</t>
  </si>
  <si>
    <t>رقم</t>
  </si>
  <si>
    <t>الآلات والمعدات والسيارات</t>
  </si>
  <si>
    <t>متوافر/غير متوافر</t>
  </si>
  <si>
    <t>التكلفة</t>
  </si>
  <si>
    <t>مجموع التكلفة للآلات والمعدات والسيارات</t>
  </si>
  <si>
    <t>رسوم تراخيص</t>
  </si>
  <si>
    <t>بند المصروف</t>
  </si>
  <si>
    <t>تأسيس الموقع الإلكتروني</t>
  </si>
  <si>
    <t>مصاريف حكومية ( سجل تجاري أوتصديقات )</t>
  </si>
  <si>
    <t>مصاريف أخرى قبل التشغبل</t>
  </si>
  <si>
    <t>بيان</t>
  </si>
  <si>
    <t>البيان</t>
  </si>
  <si>
    <t>التكلفة السنوية للعام الأول</t>
  </si>
  <si>
    <t>التكلفة السنوية للعام الثاني</t>
  </si>
  <si>
    <t>التكلفة السنوية للعام الثالث</t>
  </si>
  <si>
    <t>الإيجار</t>
  </si>
  <si>
    <t xml:space="preserve">الرواتب </t>
  </si>
  <si>
    <t>صيانة الآلات الدورية</t>
  </si>
  <si>
    <t>التأمين</t>
  </si>
  <si>
    <t>إجمالي التكلفة الثابتة</t>
  </si>
  <si>
    <t xml:space="preserve"> (المواد الخام)</t>
  </si>
  <si>
    <t>الأجور</t>
  </si>
  <si>
    <t>فواتير الكهرباء والماء والهاتف</t>
  </si>
  <si>
    <t>أجور نقل البضائع</t>
  </si>
  <si>
    <t>إجمالي التكلفة المتغيرة</t>
  </si>
  <si>
    <t>إجمالي التكاليف للعام الأول</t>
  </si>
  <si>
    <t>إجمالي التكاليف للعام الثاني</t>
  </si>
  <si>
    <t>إجمالي التكاليف للعام الثالث</t>
  </si>
  <si>
    <t>إجمالي تكاليف التشغيل " ثابتة + متغيرة "</t>
  </si>
  <si>
    <t>إجمالي التكاليف</t>
  </si>
  <si>
    <t>تكلفة الوحدة الواحدة</t>
  </si>
  <si>
    <t xml:space="preserve"> التكاليف الكلية </t>
  </si>
  <si>
    <t>ج -  تحديد  التكاليف الكلية  Total Costs :</t>
  </si>
  <si>
    <t>د -  تحديد  تكلفة الوحدة الواحدة Unit cost  :</t>
  </si>
  <si>
    <t>نقطة التعادل ( Break - even point )</t>
  </si>
  <si>
    <t>متوسط سعر بيع المنتجات</t>
  </si>
  <si>
    <t>التكاليف الثابتة</t>
  </si>
  <si>
    <t>نقطة التعادل بالوحدات</t>
  </si>
  <si>
    <t>نقطة التعادل بالريال</t>
  </si>
  <si>
    <t xml:space="preserve">التكلفة المتغيرة للوحدة </t>
  </si>
  <si>
    <t>S</t>
  </si>
  <si>
    <t>D</t>
  </si>
  <si>
    <t>F</t>
  </si>
  <si>
    <t>G</t>
  </si>
  <si>
    <t>منتج 5</t>
  </si>
  <si>
    <t>منتج 6</t>
  </si>
  <si>
    <t>منتج 7</t>
  </si>
  <si>
    <t>منتج 8</t>
  </si>
  <si>
    <t>منتج 10</t>
  </si>
  <si>
    <t>منتج 9</t>
  </si>
  <si>
    <t>a</t>
  </si>
  <si>
    <t>h</t>
  </si>
  <si>
    <t>k</t>
  </si>
  <si>
    <t>l</t>
  </si>
  <si>
    <t>m</t>
  </si>
  <si>
    <t>n</t>
  </si>
  <si>
    <t>التكاليف الأستثمارية</t>
  </si>
  <si>
    <t>اجمالي التكاليف الأستثمارية</t>
  </si>
  <si>
    <t>مجموع تكاليف الأثاث والديكور</t>
  </si>
  <si>
    <r>
      <t xml:space="preserve">أ. </t>
    </r>
    <r>
      <rPr>
        <b/>
        <u/>
        <sz val="16"/>
        <color indexed="30"/>
        <rFont val="Arial"/>
        <family val="2"/>
      </rPr>
      <t>ما هو المنتج (المنتجات ) أو الخدمة المقدمة ( التنبؤ بالمبيعات ) :</t>
    </r>
  </si>
  <si>
    <t>الـــخــطــة الــتــشــغــيــلــيــة</t>
  </si>
  <si>
    <t xml:space="preserve"> الوحدات المتوقع بيعها</t>
  </si>
  <si>
    <t>تكاليف الاصول الثابته : أ + ب</t>
  </si>
  <si>
    <r>
      <t xml:space="preserve"> </t>
    </r>
    <r>
      <rPr>
        <b/>
        <u/>
        <sz val="20"/>
        <color indexed="10"/>
        <rFont val="Arial"/>
        <family val="2"/>
      </rPr>
      <t>أ‌-)</t>
    </r>
    <r>
      <rPr>
        <b/>
        <u/>
        <sz val="16"/>
        <color indexed="8"/>
        <rFont val="Arial"/>
        <family val="2"/>
      </rPr>
      <t xml:space="preserve">  تحديد التكاليف التشغيلية الثابتة  Fixed Costs :</t>
    </r>
  </si>
  <si>
    <r>
      <rPr>
        <b/>
        <u/>
        <sz val="20"/>
        <color indexed="10"/>
        <rFont val="Arial"/>
        <family val="2"/>
      </rPr>
      <t>ب )</t>
    </r>
    <r>
      <rPr>
        <b/>
        <u/>
        <sz val="16"/>
        <color indexed="8"/>
        <rFont val="Arial"/>
        <family val="2"/>
      </rPr>
      <t xml:space="preserve"> تحديد  التكاليف التشغيلية المتغيرة   Variable Costs  :</t>
    </r>
  </si>
  <si>
    <r>
      <rPr>
        <b/>
        <u/>
        <sz val="20"/>
        <color indexed="10"/>
        <rFont val="Arial"/>
        <family val="2"/>
      </rPr>
      <t>أ. )</t>
    </r>
    <r>
      <rPr>
        <b/>
        <u/>
        <sz val="16"/>
        <color indexed="8"/>
        <rFont val="Arial"/>
        <family val="2"/>
      </rPr>
      <t xml:space="preserve"> تحديد تكاليف الآلات والمعدات والسيارات : :</t>
    </r>
  </si>
  <si>
    <r>
      <rPr>
        <b/>
        <u/>
        <sz val="20"/>
        <color indexed="10"/>
        <rFont val="Arial"/>
        <family val="2"/>
      </rPr>
      <t>ب )</t>
    </r>
    <r>
      <rPr>
        <b/>
        <u/>
        <sz val="16"/>
        <color indexed="8"/>
        <rFont val="Arial"/>
        <family val="2"/>
      </rPr>
      <t xml:space="preserve"> تحديد تكاليف الأثاث والديكور  :</t>
    </r>
  </si>
  <si>
    <t>د. اجمالي التكاليف الاستثمارية :</t>
  </si>
  <si>
    <t xml:space="preserve"> معدل الزيادة السنوي </t>
  </si>
  <si>
    <t>/  عدد الوحدات المتوقع انتاجها</t>
  </si>
  <si>
    <t>عدد الوحدات المتوقع بيعها</t>
  </si>
  <si>
    <t>سعر الوحدات المتوقع بيعها</t>
  </si>
  <si>
    <t>تكاليف تشغيلية ثابتة أخرى</t>
  </si>
  <si>
    <t>تكاليف متغيرة تشغيلية اخرى</t>
  </si>
  <si>
    <t xml:space="preserve">المبيعات                                                                             Sales </t>
  </si>
  <si>
    <t>مجمل ربح التشغيل                                      Gross Operating Profit</t>
  </si>
  <si>
    <t>صافي الربح                                                                Net Income</t>
  </si>
  <si>
    <t xml:space="preserve">التمويل المطلوب                   = </t>
  </si>
  <si>
    <t>التكاليف التشغيلية لفترة خمسة أشهر</t>
  </si>
  <si>
    <t>رأس مال اصحاب المشروع</t>
  </si>
  <si>
    <t>التمويل المطلوب</t>
  </si>
  <si>
    <t>بيانات الجهة التمويلة وطريق سداد التمويل</t>
  </si>
  <si>
    <t>اسم الجهة الممولة</t>
  </si>
  <si>
    <t>قيمة التمويل</t>
  </si>
  <si>
    <t>قيمة الفائدة</t>
  </si>
  <si>
    <t>اجمالي قيمة التمويل بالفوائد</t>
  </si>
  <si>
    <t>عدد الأقساط</t>
  </si>
  <si>
    <t>قيمة القسط السنوي</t>
  </si>
  <si>
    <t>اسم المشروع :</t>
  </si>
  <si>
    <t>رؤية المشروع</t>
  </si>
  <si>
    <t>رسالة المشروع</t>
  </si>
  <si>
    <t>نبذة عن المشروع والسوق</t>
  </si>
  <si>
    <t>شعار المشروع</t>
  </si>
  <si>
    <t>الشعار اللفظي للمشروع</t>
  </si>
  <si>
    <t>المنافس الأول</t>
  </si>
  <si>
    <t>المنافس الثاني</t>
  </si>
  <si>
    <t>المنافس الثالث</t>
  </si>
  <si>
    <t>نقاط القوة</t>
  </si>
  <si>
    <t>نقاط الضعف</t>
  </si>
  <si>
    <t>مرتفع</t>
  </si>
  <si>
    <t xml:space="preserve">متوسط </t>
  </si>
  <si>
    <t>منخفض</t>
  </si>
  <si>
    <t>أسعار المنتجات أو الخدمات</t>
  </si>
  <si>
    <t>جودة المنتجات أوالخدمات</t>
  </si>
  <si>
    <t>المنافسون</t>
  </si>
  <si>
    <t xml:space="preserve"> ب . نقاط القوة والضعف للمنافسين</t>
  </si>
  <si>
    <t>ج 0 تحليل جودة وأسعار المنافسين</t>
  </si>
  <si>
    <t>ثانيأ : تحليل الصناعة</t>
  </si>
  <si>
    <t>تحليل قطاع المشروع</t>
  </si>
  <si>
    <t>الفئة العمرية</t>
  </si>
  <si>
    <t>النوع</t>
  </si>
  <si>
    <t>القدرة الشرائية</t>
  </si>
  <si>
    <t>أسلوب الشراء</t>
  </si>
  <si>
    <t>المستوي التعليمي</t>
  </si>
  <si>
    <t>تطلعات العملاء</t>
  </si>
  <si>
    <t>رضاء العملاء عن المقدُم بالسوق</t>
  </si>
  <si>
    <t>م</t>
  </si>
  <si>
    <t>نقاط الضغف</t>
  </si>
  <si>
    <t>بيئة المشروع الداخلية</t>
  </si>
  <si>
    <t>بيئة المشروع الخارجية</t>
  </si>
  <si>
    <t>الفرص</t>
  </si>
  <si>
    <t>التهديدات</t>
  </si>
  <si>
    <t>نقاط ضعف W</t>
  </si>
  <si>
    <t>نقاط قوة S</t>
  </si>
  <si>
    <t>O الفرص</t>
  </si>
  <si>
    <t>التهديدات T</t>
  </si>
  <si>
    <t>العادات والتقاليد</t>
  </si>
  <si>
    <t>التغيرات المناخية</t>
  </si>
  <si>
    <t>ارتفاع التكاليف</t>
  </si>
  <si>
    <t>جودة المنتجات</t>
  </si>
  <si>
    <t>كنتاكي</t>
  </si>
  <si>
    <t xml:space="preserve"> أ . تحليل القطاع</t>
  </si>
  <si>
    <t>ب . تحليل العملاء والمستهلكون</t>
  </si>
  <si>
    <t xml:space="preserve"> ثالثأ : الميزة التنافسية وتحليل سوات SWOT</t>
  </si>
  <si>
    <t>أولأ :  تحليل السوق</t>
  </si>
  <si>
    <t>أ . تحليل المنافسين</t>
  </si>
  <si>
    <t>ب . تحليل سوات SWOT</t>
  </si>
  <si>
    <t>أ . نقاط القوة والضعف</t>
  </si>
  <si>
    <t xml:space="preserve"> ج .الأضافات والتحسينات المتوقع ادخالها علي المنتج أو الخدمة</t>
  </si>
  <si>
    <t>ماكدونالدذ</t>
  </si>
  <si>
    <t>ابل بيز</t>
  </si>
  <si>
    <t>الأنتشار</t>
  </si>
  <si>
    <t>رأس المال</t>
  </si>
  <si>
    <t>تنوع الوجبات</t>
  </si>
  <si>
    <t>ارتفاع الأسعار</t>
  </si>
  <si>
    <t>الأزدحام</t>
  </si>
  <si>
    <t>عدم وجود جوانب ابداعية</t>
  </si>
  <si>
    <t>عدم وجود طرق متعددة للشراء</t>
  </si>
  <si>
    <t>تنملاشسيملاسيشمرلامشسلايريشمحسارعسيرلامشسيلار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</t>
  </si>
  <si>
    <t>20-50</t>
  </si>
  <si>
    <t>ذكور</t>
  </si>
  <si>
    <t>وطكوسشوةش</t>
  </si>
  <si>
    <t>سسييرشخةيسرسيةريسر</t>
  </si>
  <si>
    <t>شسيرةيرةسيرسير</t>
  </si>
  <si>
    <t>شسيرححححححححححححححححح</t>
  </si>
  <si>
    <t>ررررررررررررررررررررررررررررررررر</t>
  </si>
  <si>
    <t>الجوانب الأبداعية</t>
  </si>
  <si>
    <t>طرق الشراء</t>
  </si>
  <si>
    <t>قلة الفروع</t>
  </si>
  <si>
    <t>الأيدي العاملة</t>
  </si>
  <si>
    <t>الأجراءات الحكومية</t>
  </si>
  <si>
    <t>المنافسة الشديدة</t>
  </si>
  <si>
    <t>الحاجات الأساسية</t>
  </si>
  <si>
    <t>الزيادة السكانية</t>
  </si>
  <si>
    <t>تكاليف المواد الأولية</t>
  </si>
  <si>
    <t>الديكورات</t>
  </si>
  <si>
    <t>الانترنت</t>
  </si>
  <si>
    <t>التخفيضات</t>
  </si>
  <si>
    <t>توصيل للمناطق</t>
  </si>
  <si>
    <t>الأمان والسلامة</t>
  </si>
  <si>
    <t xml:space="preserve">صافي الأرباح قبل الزكاة                          Net Profit Befor zakat Exp </t>
  </si>
  <si>
    <t xml:space="preserve">مصروف الزكاة         2.5%                                      Zaket Expense  </t>
  </si>
  <si>
    <t>متوسط التدفقات النقدية</t>
  </si>
  <si>
    <t xml:space="preserve">يخصم التكاليف التشغيلية المتغيرة                        </t>
  </si>
  <si>
    <t xml:space="preserve">يخصم التكاليف التشغيلية الثابتة       </t>
  </si>
  <si>
    <t>{ التكاليف الأستثمارية + (لتكاليف الثابتة + التكاليف المتغيرة *12/5 ) } - التمويل الشخصي لاصحاب المشروع }</t>
  </si>
  <si>
    <t>مصاريف اخرى</t>
  </si>
  <si>
    <t>التدفق النقدي للعام الأول  ( صافي الربح )</t>
  </si>
  <si>
    <t>التدفق النقدي للعام الثاني ( صافي الربح )</t>
  </si>
  <si>
    <t>التدفق النقدي للعام الثالث ( صافي الربح )</t>
  </si>
  <si>
    <t>فترة الأسترداد</t>
  </si>
  <si>
    <t>اجمالي التكاليف الإستثمارية</t>
  </si>
  <si>
    <t xml:space="preserve"> الأثاث والديكور</t>
  </si>
  <si>
    <t>ج. تحديد تكاليف التأسيس  :</t>
  </si>
  <si>
    <t>مجموع تكاليف التأسيس</t>
  </si>
  <si>
    <t xml:space="preserve">التكاليف الاستثمارية = تكلفة التأسيس + تكاليف الاصول الثابتة </t>
  </si>
  <si>
    <r>
      <t>ب .</t>
    </r>
    <r>
      <rPr>
        <b/>
        <u/>
        <sz val="16"/>
        <color indexed="60"/>
        <rFont val="Arial"/>
        <family val="2"/>
      </rPr>
      <t xml:space="preserve"> </t>
    </r>
    <r>
      <rPr>
        <b/>
        <u/>
        <sz val="16"/>
        <color indexed="60"/>
        <rFont val="Times New Roman"/>
        <family val="1"/>
      </rPr>
      <t xml:space="preserve">الوحدات المتوقع إنتاجها ( المفترضة ) </t>
    </r>
    <r>
      <rPr>
        <b/>
        <u/>
        <sz val="16"/>
        <color indexed="8"/>
        <rFont val="Times New Roman"/>
        <family val="1"/>
      </rPr>
      <t>- القدرة الإنتاجية السنوية المتوقعة - (نسبة مئوية تتراوح بين 103% إلى 108% من إجمالي المبيعات السنوية حسب طبيعة المنتج أو الخدمة المقدمة ).</t>
    </r>
  </si>
  <si>
    <t>السنة الرابعة</t>
  </si>
  <si>
    <t>السنة الخامسة</t>
  </si>
  <si>
    <t>العام الرابع</t>
  </si>
  <si>
    <t>العام الخامس</t>
  </si>
  <si>
    <t>التكلفة السنوية للعام الرابع</t>
  </si>
  <si>
    <t>التكلفة السنوية للعام الخامس</t>
  </si>
  <si>
    <t>اجمالي التكاليف للعام الرابع</t>
  </si>
  <si>
    <t>اجمالي التكاليف للعام الخامس</t>
  </si>
  <si>
    <t xml:space="preserve">اولأ: قائمة الدخل   Income statement  </t>
  </si>
  <si>
    <t xml:space="preserve">ثانيا : تحديد الأحتياجات التمويلية "التمويل المطلوب للمشروع  </t>
  </si>
  <si>
    <t xml:space="preserve">ثالثًا : تقيم المشروع بإستخدام طريقة فترة الاسترداد  </t>
  </si>
  <si>
    <t>التدفق النقدي للعام الرابع( صافي الربح )</t>
  </si>
  <si>
    <t>التدفق النقدي للعام الخامس( صافي الربح )</t>
  </si>
  <si>
    <t>اولأ : تخطيط الطاقة الأنتاجية B29</t>
  </si>
  <si>
    <t xml:space="preserve">ثانيًا : تحديد التكاليف الأستثمارية </t>
  </si>
  <si>
    <t xml:space="preserve">ثالثًا : تحديد التكاليف التشغيلية </t>
  </si>
  <si>
    <t xml:space="preserve">خامسًا : حساب نقطة التعادل للمشروع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</si>
</sst>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_-* #,##0.00\-;_-* &quot;-&quot;??_-;_-@_-"/>
    <numFmt numFmtId="165" formatCode="_-* #,##0_-;\-* #,##0_-;_-* &quot;-&quot;??_-;_-@_-"/>
    <numFmt numFmtId="166" formatCode="0.0%"/>
    <numFmt numFmtId="167" formatCode="_-* #,##0_-;_-* #,##0\-;_-* &quot;-&quot;??_-;_-@_-"/>
  </numFmts>
  <fonts count="48" x14ac:knownFonts="1">
    <font>
      <sz val="11"/>
      <color theme="1"/>
      <name val="Arial"/>
      <family val="2"/>
      <charset val="178"/>
      <scheme val="minor"/>
    </font>
    <font>
      <sz val="11"/>
      <color indexed="8"/>
      <name val="Arial"/>
      <family val="2"/>
      <charset val="178"/>
    </font>
    <font>
      <b/>
      <sz val="16"/>
      <color indexed="8"/>
      <name val="Arial"/>
      <family val="2"/>
    </font>
    <font>
      <b/>
      <u/>
      <sz val="16"/>
      <color indexed="8"/>
      <name val="Arial"/>
      <family val="2"/>
    </font>
    <font>
      <b/>
      <sz val="16"/>
      <name val="Arial"/>
      <family val="2"/>
    </font>
    <font>
      <b/>
      <u/>
      <sz val="16"/>
      <color indexed="8"/>
      <name val="Arial"/>
      <family val="2"/>
    </font>
    <font>
      <b/>
      <u/>
      <sz val="16"/>
      <color indexed="8"/>
      <name val="Times New Roman"/>
      <family val="1"/>
    </font>
    <font>
      <sz val="16"/>
      <color indexed="8"/>
      <name val="Arial"/>
      <family val="2"/>
      <charset val="178"/>
    </font>
    <font>
      <b/>
      <sz val="16"/>
      <color indexed="8"/>
      <name val="Arial"/>
      <family val="2"/>
      <charset val="178"/>
    </font>
    <font>
      <b/>
      <sz val="16"/>
      <color indexed="8"/>
      <name val="Times New Roman"/>
      <family val="1"/>
    </font>
    <font>
      <u/>
      <sz val="16"/>
      <color indexed="8"/>
      <name val="Arial"/>
      <family val="2"/>
    </font>
    <font>
      <b/>
      <u/>
      <sz val="16"/>
      <color indexed="30"/>
      <name val="Arial"/>
      <family val="2"/>
    </font>
    <font>
      <b/>
      <u/>
      <sz val="22"/>
      <color indexed="36"/>
      <name val="Calibri"/>
      <family val="2"/>
    </font>
    <font>
      <b/>
      <sz val="16"/>
      <color indexed="60"/>
      <name val="Calibri"/>
      <family val="2"/>
    </font>
    <font>
      <b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7"/>
      <name val="Arial"/>
      <family val="2"/>
    </font>
    <font>
      <b/>
      <u/>
      <sz val="16"/>
      <color indexed="60"/>
      <name val="Arial"/>
      <family val="2"/>
    </font>
    <font>
      <b/>
      <u/>
      <sz val="16"/>
      <color indexed="60"/>
      <name val="Times New Roman"/>
      <family val="1"/>
    </font>
    <font>
      <b/>
      <u/>
      <sz val="16"/>
      <color indexed="8"/>
      <name val="Arial"/>
      <family val="2"/>
    </font>
    <font>
      <b/>
      <sz val="14"/>
      <color indexed="10"/>
      <name val="Calibri"/>
      <family val="2"/>
    </font>
    <font>
      <b/>
      <sz val="17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u/>
      <sz val="20"/>
      <color indexed="10"/>
      <name val="Arial"/>
      <family val="2"/>
    </font>
    <font>
      <b/>
      <u/>
      <sz val="16"/>
      <color indexed="16"/>
      <name val="Arial"/>
      <family val="2"/>
    </font>
    <font>
      <b/>
      <sz val="20"/>
      <color indexed="10"/>
      <name val="Calibri"/>
      <family val="2"/>
    </font>
    <font>
      <b/>
      <u/>
      <sz val="17"/>
      <color indexed="8"/>
      <name val="Calibri"/>
      <family val="2"/>
    </font>
    <font>
      <b/>
      <sz val="13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color indexed="60"/>
      <name val="Calibri"/>
      <family val="2"/>
    </font>
    <font>
      <b/>
      <sz val="11"/>
      <color indexed="8"/>
      <name val="Arial"/>
      <family val="2"/>
      <charset val="178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36"/>
      <name val="Arial"/>
      <family val="2"/>
      <charset val="178"/>
    </font>
    <font>
      <b/>
      <sz val="14"/>
      <color indexed="8"/>
      <name val="Arial"/>
      <family val="2"/>
      <charset val="178"/>
    </font>
    <font>
      <b/>
      <sz val="14"/>
      <color indexed="57"/>
      <name val="Arial"/>
      <family val="2"/>
      <charset val="178"/>
    </font>
    <font>
      <b/>
      <u/>
      <sz val="14"/>
      <color indexed="36"/>
      <name val="Arial"/>
      <family val="2"/>
      <charset val="178"/>
    </font>
    <font>
      <sz val="14"/>
      <color indexed="8"/>
      <name val="Arial"/>
      <family val="2"/>
      <charset val="178"/>
    </font>
    <font>
      <b/>
      <sz val="12"/>
      <color indexed="8"/>
      <name val="Arial"/>
      <family val="2"/>
      <charset val="178"/>
    </font>
    <font>
      <sz val="18"/>
      <color indexed="8"/>
      <name val="Arial"/>
      <family val="2"/>
      <charset val="178"/>
    </font>
    <font>
      <b/>
      <u/>
      <sz val="14"/>
      <color indexed="8"/>
      <name val="Arial"/>
      <family val="2"/>
    </font>
    <font>
      <sz val="16"/>
      <color indexed="8"/>
      <name val="Arial"/>
      <family val="2"/>
    </font>
    <font>
      <b/>
      <u/>
      <sz val="18"/>
      <color indexed="8"/>
      <name val="Arial"/>
      <family val="2"/>
    </font>
    <font>
      <b/>
      <u/>
      <sz val="18"/>
      <color indexed="62"/>
      <name val="Arial"/>
      <family val="2"/>
    </font>
    <font>
      <b/>
      <sz val="16"/>
      <name val="Times New Roman"/>
      <family val="1"/>
    </font>
    <font>
      <b/>
      <sz val="16"/>
      <color theme="5"/>
      <name val="Arial"/>
      <family val="2"/>
    </font>
    <font>
      <b/>
      <sz val="16"/>
      <color theme="5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6">
    <xf numFmtId="0" fontId="0" fillId="0" borderId="0" xfId="0"/>
    <xf numFmtId="165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 readingOrder="2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readingOrder="2"/>
    </xf>
    <xf numFmtId="0" fontId="9" fillId="0" borderId="3" xfId="0" applyFont="1" applyBorder="1" applyAlignment="1">
      <alignment horizontal="right" vertical="center" readingOrder="2"/>
    </xf>
    <xf numFmtId="0" fontId="9" fillId="0" borderId="4" xfId="0" applyFont="1" applyBorder="1" applyAlignment="1">
      <alignment horizontal="right" readingOrder="2"/>
    </xf>
    <xf numFmtId="0" fontId="9" fillId="0" borderId="4" xfId="0" applyFont="1" applyBorder="1" applyAlignment="1">
      <alignment horizontal="right" vertical="center" readingOrder="2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5" fontId="2" fillId="0" borderId="0" xfId="1" applyNumberFormat="1" applyFont="1"/>
    <xf numFmtId="165" fontId="8" fillId="0" borderId="0" xfId="1" applyNumberFormat="1" applyFont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4" fillId="0" borderId="18" xfId="1" applyNumberFormat="1" applyFont="1" applyBorder="1" applyAlignment="1">
      <alignment horizontal="center" vertical="center"/>
    </xf>
    <xf numFmtId="165" fontId="8" fillId="0" borderId="18" xfId="1" applyNumberFormat="1" applyFont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5" fontId="9" fillId="0" borderId="0" xfId="1" applyNumberFormat="1" applyFont="1" applyFill="1" applyBorder="1" applyAlignment="1">
      <alignment vertical="center" wrapText="1" readingOrder="1"/>
    </xf>
    <xf numFmtId="0" fontId="4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 readingOrder="2"/>
    </xf>
    <xf numFmtId="0" fontId="9" fillId="0" borderId="8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wrapText="1" readingOrder="2"/>
    </xf>
    <xf numFmtId="0" fontId="9" fillId="0" borderId="21" xfId="0" applyFont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 wrapText="1" readingOrder="2"/>
    </xf>
    <xf numFmtId="0" fontId="9" fillId="3" borderId="11" xfId="0" applyFont="1" applyFill="1" applyBorder="1" applyAlignment="1">
      <alignment horizontal="right" vertical="center" wrapText="1" readingOrder="2"/>
    </xf>
    <xf numFmtId="0" fontId="9" fillId="0" borderId="0" xfId="0" applyFont="1" applyFill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right" vertical="center" wrapText="1" readingOrder="2"/>
    </xf>
    <xf numFmtId="0" fontId="9" fillId="3" borderId="4" xfId="0" applyFont="1" applyFill="1" applyBorder="1" applyAlignment="1">
      <alignment horizontal="center" vertical="center" wrapText="1" readingOrder="2"/>
    </xf>
    <xf numFmtId="0" fontId="9" fillId="3" borderId="13" xfId="0" applyFont="1" applyFill="1" applyBorder="1" applyAlignment="1">
      <alignment horizontal="right" vertical="center" wrapText="1" readingOrder="2"/>
    </xf>
    <xf numFmtId="0" fontId="9" fillId="0" borderId="15" xfId="0" applyFont="1" applyBorder="1" applyAlignment="1">
      <alignment horizontal="center" vertical="center" wrapText="1" readingOrder="2"/>
    </xf>
    <xf numFmtId="0" fontId="9" fillId="0" borderId="16" xfId="0" applyFont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readingOrder="2"/>
    </xf>
    <xf numFmtId="0" fontId="5" fillId="0" borderId="0" xfId="0" applyFont="1" applyFill="1" applyBorder="1" applyAlignment="1">
      <alignment vertical="center" readingOrder="2"/>
    </xf>
    <xf numFmtId="0" fontId="9" fillId="0" borderId="23" xfId="0" applyFont="1" applyBorder="1" applyAlignment="1">
      <alignment horizontal="center" vertical="center" wrapText="1" readingOrder="2"/>
    </xf>
    <xf numFmtId="164" fontId="8" fillId="0" borderId="0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vertical="center"/>
    </xf>
    <xf numFmtId="0" fontId="9" fillId="0" borderId="20" xfId="0" applyFont="1" applyFill="1" applyBorder="1" applyAlignment="1">
      <alignment horizontal="center" vertical="center" wrapText="1" readingOrder="2"/>
    </xf>
    <xf numFmtId="0" fontId="9" fillId="0" borderId="8" xfId="0" applyFont="1" applyFill="1" applyBorder="1" applyAlignment="1">
      <alignment horizontal="center" vertical="center" wrapText="1" readingOrder="2"/>
    </xf>
    <xf numFmtId="0" fontId="9" fillId="0" borderId="9" xfId="0" applyFont="1" applyFill="1" applyBorder="1" applyAlignment="1">
      <alignment horizontal="center" vertical="center" wrapText="1" readingOrder="2"/>
    </xf>
    <xf numFmtId="0" fontId="9" fillId="0" borderId="21" xfId="0" applyFont="1" applyFill="1" applyBorder="1" applyAlignment="1">
      <alignment horizontal="center" vertical="center" wrapText="1" readingOrder="2"/>
    </xf>
    <xf numFmtId="0" fontId="9" fillId="0" borderId="1" xfId="0" applyFont="1" applyFill="1" applyBorder="1" applyAlignment="1">
      <alignment horizontal="right" vertical="center" wrapText="1" readingOrder="2"/>
    </xf>
    <xf numFmtId="0" fontId="9" fillId="0" borderId="4" xfId="0" applyFont="1" applyFill="1" applyBorder="1" applyAlignment="1">
      <alignment horizontal="right" vertical="center" wrapText="1" readingOrder="2"/>
    </xf>
    <xf numFmtId="0" fontId="9" fillId="0" borderId="24" xfId="0" applyFont="1" applyFill="1" applyBorder="1" applyAlignment="1">
      <alignment horizontal="right" vertical="center" wrapText="1" readingOrder="2"/>
    </xf>
    <xf numFmtId="1" fontId="9" fillId="0" borderId="0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right" vertical="center" wrapText="1" readingOrder="2"/>
    </xf>
    <xf numFmtId="1" fontId="9" fillId="0" borderId="0" xfId="0" applyNumberFormat="1" applyFont="1" applyFill="1" applyBorder="1" applyAlignment="1">
      <alignment horizontal="right" vertical="center" wrapText="1" readingOrder="2"/>
    </xf>
    <xf numFmtId="0" fontId="9" fillId="0" borderId="3" xfId="0" applyFont="1" applyFill="1" applyBorder="1" applyAlignment="1">
      <alignment horizontal="center" vertical="center" wrapText="1" readingOrder="2"/>
    </xf>
    <xf numFmtId="0" fontId="9" fillId="0" borderId="15" xfId="0" applyFont="1" applyFill="1" applyBorder="1" applyAlignment="1">
      <alignment horizontal="center" vertical="center" wrapText="1" readingOrder="2"/>
    </xf>
    <xf numFmtId="1" fontId="9" fillId="0" borderId="25" xfId="0" applyNumberFormat="1" applyFont="1" applyFill="1" applyBorder="1" applyAlignment="1">
      <alignment horizontal="center" vertical="center" wrapText="1" readingOrder="2"/>
    </xf>
    <xf numFmtId="0" fontId="6" fillId="0" borderId="26" xfId="0" applyFont="1" applyFill="1" applyBorder="1" applyAlignment="1">
      <alignment horizontal="center" vertical="center" wrapText="1" readingOrder="2"/>
    </xf>
    <xf numFmtId="166" fontId="13" fillId="3" borderId="20" xfId="1" applyNumberFormat="1" applyFont="1" applyFill="1" applyBorder="1" applyAlignment="1">
      <alignment horizontal="center" vertical="center"/>
    </xf>
    <xf numFmtId="165" fontId="15" fillId="2" borderId="27" xfId="1" applyNumberFormat="1" applyFont="1" applyFill="1" applyBorder="1" applyAlignment="1">
      <alignment horizontal="center" vertical="center"/>
    </xf>
    <xf numFmtId="166" fontId="15" fillId="2" borderId="20" xfId="1" applyNumberFormat="1" applyFont="1" applyFill="1" applyBorder="1" applyAlignment="1">
      <alignment horizontal="center" vertical="center"/>
    </xf>
    <xf numFmtId="166" fontId="16" fillId="2" borderId="8" xfId="1" applyNumberFormat="1" applyFont="1" applyFill="1" applyBorder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9" fillId="0" borderId="7" xfId="0" applyFont="1" applyBorder="1" applyAlignment="1">
      <alignment horizontal="right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8" fillId="0" borderId="0" xfId="0" applyFont="1"/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67" fontId="33" fillId="0" borderId="0" xfId="1" applyNumberFormat="1" applyFont="1" applyAlignment="1">
      <alignment vertical="center"/>
    </xf>
    <xf numFmtId="0" fontId="9" fillId="4" borderId="29" xfId="0" applyFont="1" applyFill="1" applyBorder="1" applyAlignment="1">
      <alignment horizontal="center" vertical="center" wrapText="1" readingOrder="2"/>
    </xf>
    <xf numFmtId="167" fontId="39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8" fillId="5" borderId="0" xfId="0" applyFont="1" applyFill="1"/>
    <xf numFmtId="0" fontId="38" fillId="5" borderId="0" xfId="0" applyFont="1" applyFill="1" applyAlignment="1"/>
    <xf numFmtId="0" fontId="38" fillId="6" borderId="0" xfId="0" applyFont="1" applyFill="1"/>
    <xf numFmtId="0" fontId="43" fillId="6" borderId="0" xfId="0" applyFont="1" applyFill="1" applyAlignment="1">
      <alignment horizontal="right" vertical="center"/>
    </xf>
    <xf numFmtId="0" fontId="44" fillId="5" borderId="0" xfId="0" applyFont="1" applyFill="1" applyAlignment="1">
      <alignment horizontal="right" vertical="center"/>
    </xf>
    <xf numFmtId="0" fontId="0" fillId="7" borderId="0" xfId="0" applyFill="1"/>
    <xf numFmtId="0" fontId="38" fillId="7" borderId="0" xfId="0" applyFont="1" applyFill="1"/>
    <xf numFmtId="0" fontId="44" fillId="7" borderId="0" xfId="0" applyFont="1" applyFill="1" applyAlignment="1">
      <alignment horizontal="right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right" vertical="center"/>
    </xf>
    <xf numFmtId="0" fontId="7" fillId="7" borderId="3" xfId="0" applyFont="1" applyFill="1" applyBorder="1" applyAlignment="1">
      <alignment vertical="center"/>
    </xf>
    <xf numFmtId="0" fontId="41" fillId="7" borderId="0" xfId="0" applyFont="1" applyFill="1" applyAlignment="1">
      <alignment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41" fillId="7" borderId="0" xfId="0" applyFont="1" applyFill="1" applyAlignment="1">
      <alignment horizontal="right" vertical="center"/>
    </xf>
    <xf numFmtId="0" fontId="38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center" vertical="center" wrapText="1"/>
    </xf>
    <xf numFmtId="0" fontId="7" fillId="5" borderId="0" xfId="0" applyFont="1" applyFill="1"/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5" borderId="37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7" fillId="5" borderId="38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7" fillId="5" borderId="35" xfId="0" applyFont="1" applyFill="1" applyBorder="1" applyAlignment="1">
      <alignment vertical="center"/>
    </xf>
    <xf numFmtId="0" fontId="7" fillId="5" borderId="36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/>
    <xf numFmtId="0" fontId="7" fillId="6" borderId="0" xfId="0" applyFont="1" applyFill="1" applyBorder="1" applyAlignment="1">
      <alignment horizontal="center"/>
    </xf>
    <xf numFmtId="0" fontId="7" fillId="8" borderId="12" xfId="0" applyFont="1" applyFill="1" applyBorder="1" applyAlignment="1">
      <alignment vertical="center"/>
    </xf>
    <xf numFmtId="0" fontId="7" fillId="8" borderId="38" xfId="0" applyFont="1" applyFill="1" applyBorder="1" applyAlignment="1">
      <alignment vertical="center"/>
    </xf>
    <xf numFmtId="0" fontId="7" fillId="8" borderId="33" xfId="0" applyFont="1" applyFill="1" applyBorder="1" applyAlignment="1">
      <alignment vertical="center"/>
    </xf>
    <xf numFmtId="0" fontId="7" fillId="8" borderId="40" xfId="0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35" xfId="0" applyFont="1" applyFill="1" applyBorder="1" applyAlignment="1">
      <alignment vertical="center"/>
    </xf>
    <xf numFmtId="2" fontId="9" fillId="3" borderId="37" xfId="0" applyNumberFormat="1" applyFont="1" applyFill="1" applyBorder="1" applyAlignment="1">
      <alignment horizontal="center" vertical="center" wrapText="1" readingOrder="2"/>
    </xf>
    <xf numFmtId="2" fontId="9" fillId="3" borderId="50" xfId="0" applyNumberFormat="1" applyFont="1" applyFill="1" applyBorder="1" applyAlignment="1">
      <alignment horizontal="center" vertical="center" wrapText="1" readingOrder="2"/>
    </xf>
    <xf numFmtId="2" fontId="9" fillId="0" borderId="38" xfId="0" applyNumberFormat="1" applyFont="1" applyBorder="1" applyAlignment="1">
      <alignment horizontal="center" vertical="center" wrapText="1" readingOrder="2"/>
    </xf>
    <xf numFmtId="2" fontId="9" fillId="3" borderId="25" xfId="0" applyNumberFormat="1" applyFont="1" applyFill="1" applyBorder="1" applyAlignment="1">
      <alignment horizontal="center" vertical="center" wrapText="1" readingOrder="2"/>
    </xf>
    <xf numFmtId="2" fontId="9" fillId="0" borderId="11" xfId="0" applyNumberFormat="1" applyFont="1" applyFill="1" applyBorder="1" applyAlignment="1">
      <alignment horizontal="center" vertical="center" wrapText="1" readingOrder="2"/>
    </xf>
    <xf numFmtId="2" fontId="9" fillId="0" borderId="51" xfId="0" applyNumberFormat="1" applyFont="1" applyFill="1" applyBorder="1" applyAlignment="1">
      <alignment horizontal="center" vertical="center" wrapText="1" readingOrder="2"/>
    </xf>
    <xf numFmtId="2" fontId="9" fillId="0" borderId="52" xfId="0" applyNumberFormat="1" applyFont="1" applyFill="1" applyBorder="1" applyAlignment="1">
      <alignment horizontal="center" vertical="center" wrapText="1" readingOrder="2"/>
    </xf>
    <xf numFmtId="2" fontId="9" fillId="0" borderId="53" xfId="0" applyNumberFormat="1" applyFont="1" applyFill="1" applyBorder="1" applyAlignment="1">
      <alignment horizontal="center" vertical="center" wrapText="1" readingOrder="2"/>
    </xf>
    <xf numFmtId="2" fontId="9" fillId="0" borderId="12" xfId="0" applyNumberFormat="1" applyFont="1" applyFill="1" applyBorder="1" applyAlignment="1">
      <alignment horizontal="center" vertical="center" wrapText="1" readingOrder="2"/>
    </xf>
    <xf numFmtId="2" fontId="9" fillId="0" borderId="37" xfId="0" applyNumberFormat="1" applyFont="1" applyFill="1" applyBorder="1" applyAlignment="1">
      <alignment horizontal="center" vertical="center" wrapText="1" readingOrder="2"/>
    </xf>
    <xf numFmtId="2" fontId="9" fillId="0" borderId="54" xfId="0" applyNumberFormat="1" applyFont="1" applyFill="1" applyBorder="1" applyAlignment="1">
      <alignment horizontal="center" vertical="center" wrapText="1" readingOrder="2"/>
    </xf>
    <xf numFmtId="2" fontId="9" fillId="0" borderId="50" xfId="0" applyNumberFormat="1" applyFont="1" applyFill="1" applyBorder="1" applyAlignment="1">
      <alignment horizontal="center" vertical="center" wrapText="1" readingOrder="2"/>
    </xf>
    <xf numFmtId="2" fontId="9" fillId="0" borderId="55" xfId="0" applyNumberFormat="1" applyFont="1" applyFill="1" applyBorder="1" applyAlignment="1">
      <alignment horizontal="center" vertical="center" wrapText="1" readingOrder="2"/>
    </xf>
    <xf numFmtId="2" fontId="9" fillId="0" borderId="16" xfId="0" applyNumberFormat="1" applyFont="1" applyFill="1" applyBorder="1" applyAlignment="1">
      <alignment horizontal="center" vertical="center" wrapText="1" readingOrder="2"/>
    </xf>
    <xf numFmtId="2" fontId="9" fillId="0" borderId="17" xfId="0" applyNumberFormat="1" applyFont="1" applyFill="1" applyBorder="1" applyAlignment="1">
      <alignment horizontal="center" vertical="center" wrapText="1" readingOrder="2"/>
    </xf>
    <xf numFmtId="2" fontId="9" fillId="0" borderId="25" xfId="0" applyNumberFormat="1" applyFont="1" applyFill="1" applyBorder="1" applyAlignment="1">
      <alignment horizontal="center" vertical="center" wrapText="1" readingOrder="2"/>
    </xf>
    <xf numFmtId="2" fontId="8" fillId="0" borderId="0" xfId="0" applyNumberFormat="1" applyFont="1" applyAlignment="1">
      <alignment vertical="center"/>
    </xf>
    <xf numFmtId="0" fontId="9" fillId="0" borderId="2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right" vertical="center"/>
    </xf>
    <xf numFmtId="166" fontId="4" fillId="0" borderId="0" xfId="1" applyNumberFormat="1" applyFont="1" applyFill="1" applyBorder="1" applyAlignment="1">
      <alignment horizontal="center" vertical="center"/>
    </xf>
    <xf numFmtId="165" fontId="30" fillId="0" borderId="0" xfId="1" applyNumberFormat="1" applyFont="1" applyBorder="1" applyAlignment="1">
      <alignment horizontal="center"/>
    </xf>
    <xf numFmtId="165" fontId="4" fillId="11" borderId="10" xfId="1" applyNumberFormat="1" applyFont="1" applyFill="1" applyBorder="1" applyAlignment="1">
      <alignment horizontal="center" vertical="center"/>
    </xf>
    <xf numFmtId="165" fontId="4" fillId="11" borderId="19" xfId="1" applyNumberFormat="1" applyFont="1" applyFill="1" applyBorder="1" applyAlignment="1">
      <alignment horizontal="center" vertical="center"/>
    </xf>
    <xf numFmtId="165" fontId="16" fillId="11" borderId="20" xfId="1" applyNumberFormat="1" applyFont="1" applyFill="1" applyBorder="1" applyAlignment="1">
      <alignment vertical="center"/>
    </xf>
    <xf numFmtId="166" fontId="4" fillId="11" borderId="10" xfId="1" applyNumberFormat="1" applyFont="1" applyFill="1" applyBorder="1" applyAlignment="1">
      <alignment horizontal="center" vertical="center"/>
    </xf>
    <xf numFmtId="9" fontId="4" fillId="11" borderId="10" xfId="1" applyNumberFormat="1" applyFont="1" applyFill="1" applyBorder="1" applyAlignment="1">
      <alignment horizontal="center" vertical="center"/>
    </xf>
    <xf numFmtId="166" fontId="15" fillId="11" borderId="20" xfId="1" applyNumberFormat="1" applyFont="1" applyFill="1" applyBorder="1" applyAlignment="1">
      <alignment horizontal="center" vertical="center"/>
    </xf>
    <xf numFmtId="165" fontId="15" fillId="11" borderId="27" xfId="1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 readingOrder="2"/>
    </xf>
    <xf numFmtId="0" fontId="29" fillId="0" borderId="19" xfId="0" applyFont="1" applyFill="1" applyBorder="1" applyAlignment="1">
      <alignment vertical="center" wrapText="1" readingOrder="2"/>
    </xf>
    <xf numFmtId="2" fontId="9" fillId="0" borderId="45" xfId="0" applyNumberFormat="1" applyFont="1" applyFill="1" applyBorder="1" applyAlignment="1">
      <alignment horizontal="center" vertical="center" wrapText="1" readingOrder="2"/>
    </xf>
    <xf numFmtId="1" fontId="9" fillId="0" borderId="89" xfId="0" applyNumberFormat="1" applyFont="1" applyFill="1" applyBorder="1" applyAlignment="1">
      <alignment horizontal="center" vertical="center" wrapText="1" readingOrder="2"/>
    </xf>
    <xf numFmtId="2" fontId="9" fillId="0" borderId="90" xfId="0" applyNumberFormat="1" applyFont="1" applyFill="1" applyBorder="1" applyAlignment="1">
      <alignment horizontal="center" vertical="center" wrapText="1" readingOrder="2"/>
    </xf>
    <xf numFmtId="1" fontId="9" fillId="0" borderId="91" xfId="0" applyNumberFormat="1" applyFont="1" applyFill="1" applyBorder="1" applyAlignment="1">
      <alignment horizontal="center" vertical="center" wrapText="1" readingOrder="2"/>
    </xf>
    <xf numFmtId="2" fontId="9" fillId="0" borderId="92" xfId="0" applyNumberFormat="1" applyFont="1" applyFill="1" applyBorder="1" applyAlignment="1">
      <alignment horizontal="center" vertical="center" wrapText="1" readingOrder="2"/>
    </xf>
    <xf numFmtId="0" fontId="9" fillId="0" borderId="15" xfId="0" applyFont="1" applyFill="1" applyBorder="1" applyAlignment="1">
      <alignment horizontal="right" vertical="center" wrapText="1" readingOrder="2"/>
    </xf>
    <xf numFmtId="0" fontId="26" fillId="0" borderId="0" xfId="0" applyFont="1" applyFill="1" applyBorder="1" applyAlignment="1">
      <alignment vertical="center"/>
    </xf>
    <xf numFmtId="0" fontId="9" fillId="0" borderId="62" xfId="0" applyFont="1" applyFill="1" applyBorder="1" applyAlignment="1">
      <alignment horizontal="center" vertical="center" wrapText="1" readingOrder="2"/>
    </xf>
    <xf numFmtId="2" fontId="9" fillId="0" borderId="57" xfId="0" applyNumberFormat="1" applyFont="1" applyFill="1" applyBorder="1" applyAlignment="1">
      <alignment horizontal="center" vertical="center" wrapText="1" readingOrder="2"/>
    </xf>
    <xf numFmtId="2" fontId="9" fillId="0" borderId="89" xfId="0" applyNumberFormat="1" applyFont="1" applyFill="1" applyBorder="1" applyAlignment="1">
      <alignment horizontal="center" vertical="center" wrapText="1" readingOrder="2"/>
    </xf>
    <xf numFmtId="2" fontId="9" fillId="0" borderId="1" xfId="0" applyNumberFormat="1" applyFont="1" applyFill="1" applyBorder="1" applyAlignment="1">
      <alignment horizontal="center" vertical="center" wrapText="1" readingOrder="2"/>
    </xf>
    <xf numFmtId="2" fontId="9" fillId="0" borderId="15" xfId="0" applyNumberFormat="1" applyFont="1" applyFill="1" applyBorder="1" applyAlignment="1">
      <alignment horizontal="center" vertical="center" wrapText="1" readingOrder="2"/>
    </xf>
    <xf numFmtId="167" fontId="8" fillId="0" borderId="0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center" vertical="center" wrapText="1"/>
    </xf>
    <xf numFmtId="0" fontId="40" fillId="6" borderId="4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/>
    </xf>
    <xf numFmtId="0" fontId="40" fillId="6" borderId="7" xfId="0" applyFont="1" applyFill="1" applyBorder="1" applyAlignment="1">
      <alignment horizontal="center" vertical="center"/>
    </xf>
    <xf numFmtId="0" fontId="44" fillId="5" borderId="0" xfId="0" applyFont="1" applyFill="1" applyAlignment="1">
      <alignment horizontal="right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40" fillId="6" borderId="4" xfId="0" applyFont="1" applyFill="1" applyBorder="1" applyAlignment="1">
      <alignment horizontal="center" vertical="center"/>
    </xf>
    <xf numFmtId="0" fontId="43" fillId="5" borderId="0" xfId="0" applyFont="1" applyFill="1" applyAlignment="1">
      <alignment horizontal="righ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38" fillId="6" borderId="47" xfId="0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38" fillId="6" borderId="45" xfId="0" applyFont="1" applyFill="1" applyBorder="1" applyAlignment="1">
      <alignment horizontal="center" vertical="center" wrapText="1"/>
    </xf>
    <xf numFmtId="0" fontId="38" fillId="6" borderId="41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right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44" fillId="6" borderId="0" xfId="0" applyFont="1" applyFill="1" applyAlignment="1">
      <alignment horizontal="right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38" fillId="6" borderId="42" xfId="0" applyFont="1" applyFill="1" applyBorder="1" applyAlignment="1">
      <alignment horizontal="center" vertical="center"/>
    </xf>
    <xf numFmtId="0" fontId="38" fillId="6" borderId="43" xfId="0" applyFont="1" applyFill="1" applyBorder="1" applyAlignment="1">
      <alignment horizontal="center" vertical="center"/>
    </xf>
    <xf numFmtId="0" fontId="38" fillId="6" borderId="60" xfId="0" applyFont="1" applyFill="1" applyBorder="1" applyAlignment="1">
      <alignment horizontal="center" vertical="center"/>
    </xf>
    <xf numFmtId="0" fontId="38" fillId="6" borderId="39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horizontal="center" vertical="center"/>
    </xf>
    <xf numFmtId="0" fontId="38" fillId="6" borderId="38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42" fillId="7" borderId="61" xfId="0" applyFont="1" applyFill="1" applyBorder="1" applyAlignment="1">
      <alignment horizontal="center" vertical="center"/>
    </xf>
    <xf numFmtId="0" fontId="38" fillId="6" borderId="31" xfId="0" applyFont="1" applyFill="1" applyBorder="1" applyAlignment="1">
      <alignment horizontal="center" vertical="center"/>
    </xf>
    <xf numFmtId="0" fontId="38" fillId="6" borderId="58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 horizontal="center" vertical="center"/>
    </xf>
    <xf numFmtId="0" fontId="38" fillId="6" borderId="61" xfId="0" applyFont="1" applyFill="1" applyBorder="1" applyAlignment="1">
      <alignment horizontal="center" vertical="center"/>
    </xf>
    <xf numFmtId="0" fontId="38" fillId="6" borderId="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42" fillId="7" borderId="57" xfId="0" applyFont="1" applyFill="1" applyBorder="1" applyAlignment="1">
      <alignment horizontal="center" vertical="center"/>
    </xf>
    <xf numFmtId="0" fontId="42" fillId="7" borderId="58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42" fillId="7" borderId="40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/>
    </xf>
    <xf numFmtId="0" fontId="42" fillId="7" borderId="37" xfId="0" applyFont="1" applyFill="1" applyBorder="1" applyAlignment="1">
      <alignment horizontal="center" vertical="center"/>
    </xf>
    <xf numFmtId="0" fontId="42" fillId="7" borderId="39" xfId="0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center" vertical="center"/>
    </xf>
    <xf numFmtId="0" fontId="42" fillId="7" borderId="38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right" vertical="center"/>
    </xf>
    <xf numFmtId="0" fontId="44" fillId="7" borderId="0" xfId="0" applyFont="1" applyFill="1" applyAlignment="1">
      <alignment horizontal="right" vertical="center"/>
    </xf>
    <xf numFmtId="0" fontId="3" fillId="7" borderId="45" xfId="0" applyFont="1" applyFill="1" applyBorder="1" applyAlignment="1">
      <alignment horizontal="center" vertical="center"/>
    </xf>
    <xf numFmtId="0" fontId="32" fillId="7" borderId="59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2" fillId="7" borderId="62" xfId="0" applyFont="1" applyFill="1" applyBorder="1" applyAlignment="1">
      <alignment horizontal="center" vertical="center"/>
    </xf>
    <xf numFmtId="0" fontId="42" fillId="7" borderId="56" xfId="0" applyFont="1" applyFill="1" applyBorder="1" applyAlignment="1">
      <alignment horizontal="center" vertical="center"/>
    </xf>
    <xf numFmtId="0" fontId="42" fillId="7" borderId="31" xfId="0" applyFont="1" applyFill="1" applyBorder="1" applyAlignment="1">
      <alignment horizontal="center" vertical="center"/>
    </xf>
    <xf numFmtId="0" fontId="42" fillId="7" borderId="32" xfId="0" applyFont="1" applyFill="1" applyBorder="1" applyAlignment="1">
      <alignment horizontal="center" vertical="center"/>
    </xf>
    <xf numFmtId="0" fontId="42" fillId="7" borderId="5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64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42" fillId="7" borderId="36" xfId="0" applyFont="1" applyFill="1" applyBorder="1" applyAlignment="1">
      <alignment horizontal="center" vertical="center"/>
    </xf>
    <xf numFmtId="0" fontId="42" fillId="7" borderId="34" xfId="0" applyFont="1" applyFill="1" applyBorder="1" applyAlignment="1">
      <alignment horizontal="center" vertical="center"/>
    </xf>
    <xf numFmtId="0" fontId="42" fillId="7" borderId="35" xfId="0" applyFont="1" applyFill="1" applyBorder="1" applyAlignment="1">
      <alignment horizontal="center" vertical="center"/>
    </xf>
    <xf numFmtId="0" fontId="32" fillId="7" borderId="21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63" xfId="0" applyFont="1" applyFill="1" applyBorder="1" applyAlignment="1">
      <alignment horizontal="center" vertical="center"/>
    </xf>
    <xf numFmtId="167" fontId="35" fillId="0" borderId="33" xfId="1" applyNumberFormat="1" applyFont="1" applyBorder="1" applyAlignment="1">
      <alignment horizontal="center" vertical="center"/>
    </xf>
    <xf numFmtId="167" fontId="35" fillId="0" borderId="35" xfId="1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167" fontId="35" fillId="0" borderId="11" xfId="1" applyNumberFormat="1" applyFont="1" applyBorder="1" applyAlignment="1">
      <alignment horizontal="center" vertical="center"/>
    </xf>
    <xf numFmtId="167" fontId="35" fillId="0" borderId="37" xfId="1" applyNumberFormat="1" applyFont="1" applyBorder="1" applyAlignment="1">
      <alignment horizontal="center" vertical="center"/>
    </xf>
    <xf numFmtId="164" fontId="35" fillId="0" borderId="13" xfId="1" applyNumberFormat="1" applyFont="1" applyBorder="1" applyAlignment="1">
      <alignment horizontal="center" vertical="center"/>
    </xf>
    <xf numFmtId="164" fontId="35" fillId="0" borderId="38" xfId="1" applyNumberFormat="1" applyFont="1" applyBorder="1" applyAlignment="1">
      <alignment horizontal="center" vertical="center"/>
    </xf>
    <xf numFmtId="164" fontId="35" fillId="0" borderId="13" xfId="1" applyNumberFormat="1" applyFont="1" applyBorder="1" applyAlignment="1">
      <alignment horizontal="right" vertical="center"/>
    </xf>
    <xf numFmtId="164" fontId="35" fillId="0" borderId="38" xfId="1" applyNumberFormat="1" applyFont="1" applyBorder="1" applyAlignment="1">
      <alignment horizontal="right" vertical="center"/>
    </xf>
    <xf numFmtId="167" fontId="35" fillId="0" borderId="13" xfId="1" applyNumberFormat="1" applyFont="1" applyBorder="1" applyAlignment="1">
      <alignment horizontal="right" vertical="center"/>
    </xf>
    <xf numFmtId="167" fontId="35" fillId="0" borderId="38" xfId="1" applyNumberFormat="1" applyFont="1" applyBorder="1" applyAlignment="1">
      <alignment horizontal="right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67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167" fontId="8" fillId="0" borderId="23" xfId="0" applyNumberFormat="1" applyFont="1" applyBorder="1" applyAlignment="1">
      <alignment horizontal="center" vertical="center"/>
    </xf>
    <xf numFmtId="167" fontId="8" fillId="0" borderId="67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0" fillId="0" borderId="67" xfId="0" applyBorder="1"/>
    <xf numFmtId="0" fontId="0" fillId="0" borderId="10" xfId="0" applyBorder="1"/>
    <xf numFmtId="167" fontId="8" fillId="0" borderId="30" xfId="0" applyNumberFormat="1" applyFont="1" applyBorder="1" applyAlignment="1">
      <alignment horizontal="center" vertical="center"/>
    </xf>
    <xf numFmtId="167" fontId="8" fillId="0" borderId="74" xfId="0" applyNumberFormat="1" applyFont="1" applyBorder="1" applyAlignment="1">
      <alignment horizontal="center" vertical="center"/>
    </xf>
    <xf numFmtId="167" fontId="8" fillId="0" borderId="75" xfId="0" applyNumberFormat="1" applyFont="1" applyBorder="1" applyAlignment="1">
      <alignment horizontal="center" vertical="center"/>
    </xf>
    <xf numFmtId="0" fontId="35" fillId="6" borderId="36" xfId="0" applyFont="1" applyFill="1" applyBorder="1" applyAlignment="1">
      <alignment horizontal="center" vertical="center"/>
    </xf>
    <xf numFmtId="0" fontId="35" fillId="6" borderId="35" xfId="0" applyFont="1" applyFill="1" applyBorder="1" applyAlignment="1">
      <alignment horizontal="center" vertical="center"/>
    </xf>
    <xf numFmtId="167" fontId="35" fillId="0" borderId="33" xfId="1" applyNumberFormat="1" applyFont="1" applyBorder="1" applyAlignment="1">
      <alignment horizontal="right" vertical="center"/>
    </xf>
    <xf numFmtId="167" fontId="35" fillId="0" borderId="35" xfId="1" applyNumberFormat="1" applyFont="1" applyBorder="1" applyAlignment="1">
      <alignment horizontal="right" vertical="center"/>
    </xf>
    <xf numFmtId="167" fontId="35" fillId="0" borderId="61" xfId="1" applyNumberFormat="1" applyFont="1" applyBorder="1" applyAlignment="1">
      <alignment horizontal="right" vertical="center"/>
    </xf>
    <xf numFmtId="0" fontId="35" fillId="0" borderId="39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164" fontId="35" fillId="0" borderId="58" xfId="1" applyNumberFormat="1" applyFont="1" applyBorder="1" applyAlignment="1">
      <alignment horizontal="right" vertical="center"/>
    </xf>
    <xf numFmtId="0" fontId="35" fillId="6" borderId="39" xfId="0" applyFont="1" applyFill="1" applyBorder="1" applyAlignment="1">
      <alignment horizontal="center" vertical="center"/>
    </xf>
    <xf numFmtId="0" fontId="35" fillId="6" borderId="38" xfId="0" applyFont="1" applyFill="1" applyBorder="1" applyAlignment="1">
      <alignment horizontal="center" vertical="center"/>
    </xf>
    <xf numFmtId="167" fontId="35" fillId="0" borderId="58" xfId="1" applyNumberFormat="1" applyFont="1" applyBorder="1" applyAlignment="1">
      <alignment horizontal="right" vertical="center"/>
    </xf>
    <xf numFmtId="167" fontId="35" fillId="0" borderId="11" xfId="1" applyNumberFormat="1" applyFont="1" applyBorder="1" applyAlignment="1">
      <alignment horizontal="right" vertical="center"/>
    </xf>
    <xf numFmtId="167" fontId="35" fillId="0" borderId="57" xfId="1" applyNumberFormat="1" applyFont="1" applyBorder="1" applyAlignment="1">
      <alignment horizontal="right" vertical="center"/>
    </xf>
    <xf numFmtId="167" fontId="35" fillId="0" borderId="37" xfId="1" applyNumberFormat="1" applyFont="1" applyBorder="1" applyAlignment="1">
      <alignment horizontal="right" vertical="center"/>
    </xf>
    <xf numFmtId="0" fontId="35" fillId="0" borderId="4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5" fillId="5" borderId="0" xfId="0" applyFont="1" applyFill="1" applyAlignment="1">
      <alignment horizontal="right" vertical="center" readingOrder="2"/>
    </xf>
    <xf numFmtId="0" fontId="9" fillId="0" borderId="59" xfId="0" applyFont="1" applyFill="1" applyBorder="1" applyAlignment="1">
      <alignment horizontal="center" vertical="center" wrapText="1" readingOrder="2"/>
    </xf>
    <xf numFmtId="0" fontId="9" fillId="0" borderId="21" xfId="0" applyFont="1" applyFill="1" applyBorder="1" applyAlignment="1">
      <alignment horizontal="center" vertical="center" wrapText="1" readingOrder="2"/>
    </xf>
    <xf numFmtId="0" fontId="9" fillId="0" borderId="40" xfId="0" applyFont="1" applyFill="1" applyBorder="1" applyAlignment="1">
      <alignment horizontal="right" vertical="center" wrapText="1" readingOrder="2"/>
    </xf>
    <xf numFmtId="0" fontId="9" fillId="0" borderId="37" xfId="0" applyFont="1" applyFill="1" applyBorder="1" applyAlignment="1">
      <alignment horizontal="right" vertical="center" wrapText="1" readingOrder="2"/>
    </xf>
    <xf numFmtId="0" fontId="5" fillId="9" borderId="0" xfId="0" applyFont="1" applyFill="1" applyAlignment="1">
      <alignment horizontal="right" vertical="center" readingOrder="2"/>
    </xf>
    <xf numFmtId="0" fontId="9" fillId="0" borderId="63" xfId="0" applyFont="1" applyFill="1" applyBorder="1" applyAlignment="1">
      <alignment horizontal="right" vertical="center" wrapText="1" readingOrder="2"/>
    </xf>
    <xf numFmtId="0" fontId="9" fillId="0" borderId="25" xfId="0" applyFont="1" applyFill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/>
    </xf>
    <xf numFmtId="0" fontId="9" fillId="4" borderId="44" xfId="0" applyFont="1" applyFill="1" applyBorder="1" applyAlignment="1">
      <alignment horizontal="center" vertical="center" wrapText="1" readingOrder="2"/>
    </xf>
    <xf numFmtId="0" fontId="9" fillId="4" borderId="41" xfId="0" applyFont="1" applyFill="1" applyBorder="1" applyAlignment="1">
      <alignment horizontal="center" vertical="center" wrapText="1" readingOrder="2"/>
    </xf>
    <xf numFmtId="0" fontId="9" fillId="0" borderId="31" xfId="0" applyFont="1" applyFill="1" applyBorder="1" applyAlignment="1">
      <alignment horizontal="right" vertical="center" wrapText="1" readingOrder="2"/>
    </xf>
    <xf numFmtId="0" fontId="9" fillId="0" borderId="5" xfId="0" applyFont="1" applyFill="1" applyBorder="1" applyAlignment="1">
      <alignment horizontal="right" vertical="center" wrapText="1" readingOrder="2"/>
    </xf>
    <xf numFmtId="0" fontId="6" fillId="0" borderId="73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vertical="center" wrapText="1" readingOrder="2"/>
    </xf>
    <xf numFmtId="0" fontId="9" fillId="0" borderId="30" xfId="0" applyFont="1" applyFill="1" applyBorder="1" applyAlignment="1">
      <alignment horizontal="center" vertical="center" wrapText="1" readingOrder="2"/>
    </xf>
    <xf numFmtId="0" fontId="9" fillId="0" borderId="75" xfId="0" applyFont="1" applyFill="1" applyBorder="1" applyAlignment="1">
      <alignment horizontal="center" vertical="center" wrapText="1" readingOrder="2"/>
    </xf>
    <xf numFmtId="0" fontId="9" fillId="0" borderId="39" xfId="0" applyFont="1" applyFill="1" applyBorder="1" applyAlignment="1">
      <alignment horizontal="right" vertical="center" wrapText="1" readingOrder="2"/>
    </xf>
    <xf numFmtId="0" fontId="9" fillId="0" borderId="38" xfId="0" applyFont="1" applyFill="1" applyBorder="1" applyAlignment="1">
      <alignment horizontal="right" vertical="center" wrapText="1" readingOrder="2"/>
    </xf>
    <xf numFmtId="0" fontId="35" fillId="0" borderId="5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2" fontId="9" fillId="0" borderId="66" xfId="0" applyNumberFormat="1" applyFont="1" applyBorder="1" applyAlignment="1">
      <alignment horizontal="center" vertical="center" wrapText="1" readingOrder="2"/>
    </xf>
    <xf numFmtId="2" fontId="9" fillId="0" borderId="50" xfId="0" applyNumberFormat="1" applyFont="1" applyBorder="1" applyAlignment="1">
      <alignment horizontal="center" vertical="center" wrapText="1" readingOrder="2"/>
    </xf>
    <xf numFmtId="0" fontId="9" fillId="3" borderId="73" xfId="0" applyFont="1" applyFill="1" applyBorder="1" applyAlignment="1">
      <alignment horizontal="center" vertical="center" wrapText="1" readingOrder="2"/>
    </xf>
    <xf numFmtId="0" fontId="9" fillId="3" borderId="54" xfId="0" applyFont="1" applyFill="1" applyBorder="1" applyAlignment="1">
      <alignment horizontal="center" vertical="center" wrapText="1" readingOrder="2"/>
    </xf>
    <xf numFmtId="166" fontId="4" fillId="0" borderId="0" xfId="1" applyNumberFormat="1" applyFont="1" applyFill="1" applyBorder="1" applyAlignment="1">
      <alignment horizontal="center" vertical="center"/>
    </xf>
    <xf numFmtId="0" fontId="25" fillId="10" borderId="0" xfId="0" applyFont="1" applyFill="1" applyAlignment="1">
      <alignment horizontal="right" vertical="center" readingOrder="2"/>
    </xf>
    <xf numFmtId="0" fontId="9" fillId="3" borderId="30" xfId="0" applyFont="1" applyFill="1" applyBorder="1" applyAlignment="1">
      <alignment horizontal="center" vertical="center" wrapText="1" readingOrder="2"/>
    </xf>
    <xf numFmtId="0" fontId="9" fillId="3" borderId="49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6" fontId="16" fillId="2" borderId="8" xfId="1" applyNumberFormat="1" applyFont="1" applyFill="1" applyBorder="1" applyAlignment="1">
      <alignment horizontal="center" vertical="center"/>
    </xf>
    <xf numFmtId="166" fontId="16" fillId="2" borderId="9" xfId="1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right" vertical="center" readingOrder="2"/>
    </xf>
    <xf numFmtId="0" fontId="19" fillId="5" borderId="0" xfId="0" applyFont="1" applyFill="1" applyAlignment="1">
      <alignment horizontal="right" vertical="center" readingOrder="2"/>
    </xf>
    <xf numFmtId="0" fontId="8" fillId="0" borderId="2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5" borderId="0" xfId="0" applyFont="1" applyFill="1" applyAlignment="1">
      <alignment horizontal="right" vertical="center" readingOrder="2"/>
    </xf>
    <xf numFmtId="165" fontId="16" fillId="2" borderId="71" xfId="1" applyNumberFormat="1" applyFont="1" applyFill="1" applyBorder="1" applyAlignment="1">
      <alignment horizontal="center" vertical="center"/>
    </xf>
    <xf numFmtId="165" fontId="16" fillId="2" borderId="72" xfId="1" applyNumberFormat="1" applyFont="1" applyFill="1" applyBorder="1" applyAlignment="1">
      <alignment horizontal="center" vertical="center"/>
    </xf>
    <xf numFmtId="165" fontId="30" fillId="0" borderId="45" xfId="1" applyNumberFormat="1" applyFont="1" applyBorder="1" applyAlignment="1">
      <alignment horizontal="center"/>
    </xf>
    <xf numFmtId="0" fontId="5" fillId="2" borderId="0" xfId="0" applyFont="1" applyFill="1" applyAlignment="1">
      <alignment horizontal="right" vertical="center" readingOrder="2"/>
    </xf>
    <xf numFmtId="0" fontId="37" fillId="0" borderId="0" xfId="0" applyFont="1" applyAlignment="1">
      <alignment horizontal="right" vertical="center"/>
    </xf>
    <xf numFmtId="0" fontId="9" fillId="0" borderId="76" xfId="0" applyFont="1" applyFill="1" applyBorder="1" applyAlignment="1">
      <alignment horizontal="center" vertical="center" wrapText="1" readingOrder="2"/>
    </xf>
    <xf numFmtId="0" fontId="9" fillId="0" borderId="18" xfId="0" applyFont="1" applyFill="1" applyBorder="1" applyAlignment="1">
      <alignment horizontal="center" vertical="center" wrapText="1" readingOrder="2"/>
    </xf>
    <xf numFmtId="0" fontId="9" fillId="0" borderId="31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27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9" fillId="3" borderId="68" xfId="0" applyFont="1" applyFill="1" applyBorder="1" applyAlignment="1">
      <alignment horizontal="center" vertical="center" wrapText="1" readingOrder="2"/>
    </xf>
    <xf numFmtId="0" fontId="9" fillId="3" borderId="69" xfId="0" applyFont="1" applyFill="1" applyBorder="1" applyAlignment="1">
      <alignment horizontal="center" vertical="center" wrapText="1" readingOrder="2"/>
    </xf>
    <xf numFmtId="0" fontId="9" fillId="3" borderId="70" xfId="0" applyFont="1" applyFill="1" applyBorder="1" applyAlignment="1">
      <alignment horizontal="center" vertical="center" wrapText="1" readingOrder="2"/>
    </xf>
    <xf numFmtId="0" fontId="9" fillId="3" borderId="44" xfId="0" applyFont="1" applyFill="1" applyBorder="1" applyAlignment="1">
      <alignment horizontal="center" vertical="center" wrapText="1" readingOrder="2"/>
    </xf>
    <xf numFmtId="0" fontId="9" fillId="3" borderId="45" xfId="0" applyFont="1" applyFill="1" applyBorder="1" applyAlignment="1">
      <alignment horizontal="center" vertical="center" wrapText="1" readingOrder="2"/>
    </xf>
    <xf numFmtId="0" fontId="9" fillId="3" borderId="55" xfId="0" applyFont="1" applyFill="1" applyBorder="1" applyAlignment="1">
      <alignment horizontal="center" vertical="center" wrapText="1" readingOrder="2"/>
    </xf>
    <xf numFmtId="0" fontId="26" fillId="0" borderId="0" xfId="0" applyFont="1" applyFill="1" applyBorder="1" applyAlignment="1">
      <alignment horizontal="right" vertical="center"/>
    </xf>
    <xf numFmtId="0" fontId="9" fillId="3" borderId="76" xfId="0" applyFont="1" applyFill="1" applyBorder="1" applyAlignment="1">
      <alignment horizontal="center" vertical="center" wrapText="1" readingOrder="2"/>
    </xf>
    <xf numFmtId="0" fontId="9" fillId="3" borderId="16" xfId="0" applyFont="1" applyFill="1" applyBorder="1" applyAlignment="1">
      <alignment horizontal="center" vertical="center" wrapText="1" readingOrder="2"/>
    </xf>
    <xf numFmtId="167" fontId="35" fillId="0" borderId="79" xfId="1" applyNumberFormat="1" applyFont="1" applyBorder="1" applyAlignment="1">
      <alignment horizontal="center" vertical="center"/>
    </xf>
    <xf numFmtId="167" fontId="35" fillId="0" borderId="51" xfId="1" applyNumberFormat="1" applyFont="1" applyBorder="1" applyAlignment="1">
      <alignment horizontal="center" vertical="center"/>
    </xf>
    <xf numFmtId="167" fontId="35" fillId="0" borderId="77" xfId="1" applyNumberFormat="1" applyFont="1" applyBorder="1" applyAlignment="1">
      <alignment horizontal="center" vertical="center"/>
    </xf>
    <xf numFmtId="167" fontId="35" fillId="0" borderId="19" xfId="1" applyNumberFormat="1" applyFont="1" applyBorder="1" applyAlignment="1">
      <alignment horizontal="center" vertical="center"/>
    </xf>
    <xf numFmtId="167" fontId="36" fillId="0" borderId="23" xfId="1" applyNumberFormat="1" applyFont="1" applyBorder="1" applyAlignment="1">
      <alignment horizontal="center" vertical="center"/>
    </xf>
    <xf numFmtId="167" fontId="36" fillId="0" borderId="10" xfId="1" applyNumberFormat="1" applyFont="1" applyBorder="1" applyAlignment="1">
      <alignment horizontal="center" vertical="center"/>
    </xf>
    <xf numFmtId="1" fontId="35" fillId="0" borderId="40" xfId="0" applyNumberFormat="1" applyFont="1" applyBorder="1" applyAlignment="1">
      <alignment horizontal="center" vertical="center"/>
    </xf>
    <xf numFmtId="1" fontId="35" fillId="0" borderId="37" xfId="0" applyNumberFormat="1" applyFont="1" applyBorder="1" applyAlignment="1">
      <alignment horizontal="center" vertical="center"/>
    </xf>
    <xf numFmtId="167" fontId="35" fillId="0" borderId="63" xfId="1" applyNumberFormat="1" applyFont="1" applyBorder="1" applyAlignment="1">
      <alignment horizontal="center" vertical="center"/>
    </xf>
    <xf numFmtId="167" fontId="35" fillId="0" borderId="25" xfId="1" applyNumberFormat="1" applyFont="1" applyBorder="1" applyAlignment="1">
      <alignment horizontal="center" vertical="center"/>
    </xf>
    <xf numFmtId="167" fontId="35" fillId="0" borderId="83" xfId="1" applyNumberFormat="1" applyFont="1" applyBorder="1" applyAlignment="1">
      <alignment horizontal="center" vertical="center"/>
    </xf>
    <xf numFmtId="167" fontId="35" fillId="0" borderId="84" xfId="1" applyNumberFormat="1" applyFont="1" applyBorder="1" applyAlignment="1">
      <alignment horizontal="center" vertical="center"/>
    </xf>
    <xf numFmtId="167" fontId="35" fillId="0" borderId="44" xfId="1" applyNumberFormat="1" applyFont="1" applyBorder="1" applyAlignment="1">
      <alignment horizontal="center" vertical="center"/>
    </xf>
    <xf numFmtId="167" fontId="35" fillId="0" borderId="41" xfId="1" applyNumberFormat="1" applyFont="1" applyBorder="1" applyAlignment="1">
      <alignment horizontal="center" vertical="center"/>
    </xf>
    <xf numFmtId="167" fontId="35" fillId="0" borderId="80" xfId="1" applyNumberFormat="1" applyFont="1" applyBorder="1" applyAlignment="1">
      <alignment horizontal="center" vertical="center"/>
    </xf>
    <xf numFmtId="1" fontId="35" fillId="0" borderId="30" xfId="1" applyNumberFormat="1" applyFont="1" applyBorder="1" applyAlignment="1">
      <alignment horizontal="center" vertical="center"/>
    </xf>
    <xf numFmtId="1" fontId="35" fillId="0" borderId="74" xfId="1" applyNumberFormat="1" applyFont="1" applyBorder="1" applyAlignment="1">
      <alignment horizontal="center" vertical="center"/>
    </xf>
    <xf numFmtId="1" fontId="35" fillId="0" borderId="40" xfId="1" applyNumberFormat="1" applyFont="1" applyBorder="1" applyAlignment="1">
      <alignment horizontal="center" vertical="center"/>
    </xf>
    <xf numFmtId="1" fontId="35" fillId="0" borderId="37" xfId="1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23" xfId="0" applyFont="1" applyBorder="1" applyAlignment="1">
      <alignment horizontal="center" vertical="center"/>
    </xf>
    <xf numFmtId="167" fontId="35" fillId="0" borderId="76" xfId="1" applyNumberFormat="1" applyFont="1" applyBorder="1" applyAlignment="1">
      <alignment horizontal="center" vertical="center"/>
    </xf>
    <xf numFmtId="167" fontId="35" fillId="0" borderId="78" xfId="1" applyNumberFormat="1" applyFont="1" applyBorder="1" applyAlignment="1">
      <alignment horizontal="center" vertical="center"/>
    </xf>
    <xf numFmtId="167" fontId="35" fillId="0" borderId="18" xfId="1" applyNumberFormat="1" applyFont="1" applyBorder="1" applyAlignment="1">
      <alignment horizontal="center" vertical="center"/>
    </xf>
    <xf numFmtId="167" fontId="35" fillId="0" borderId="81" xfId="1" applyNumberFormat="1" applyFont="1" applyBorder="1" applyAlignment="1">
      <alignment horizontal="center" vertical="center"/>
    </xf>
    <xf numFmtId="167" fontId="35" fillId="0" borderId="82" xfId="1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167" fontId="35" fillId="0" borderId="13" xfId="1" applyNumberFormat="1" applyFont="1" applyBorder="1" applyAlignment="1">
      <alignment horizontal="center" vertical="center"/>
    </xf>
    <xf numFmtId="167" fontId="35" fillId="0" borderId="22" xfId="1" applyNumberFormat="1" applyFont="1" applyBorder="1" applyAlignment="1">
      <alignment horizontal="center" vertical="center"/>
    </xf>
    <xf numFmtId="167" fontId="35" fillId="0" borderId="86" xfId="1" applyNumberFormat="1" applyFont="1" applyBorder="1" applyAlignment="1">
      <alignment horizontal="center" vertical="center"/>
    </xf>
    <xf numFmtId="167" fontId="35" fillId="0" borderId="38" xfId="1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7" fontId="39" fillId="0" borderId="45" xfId="1" applyNumberFormat="1" applyFont="1" applyBorder="1" applyAlignment="1">
      <alignment horizontal="center" vertical="center"/>
    </xf>
    <xf numFmtId="167" fontId="39" fillId="0" borderId="0" xfId="1" applyNumberFormat="1" applyFont="1" applyAlignment="1">
      <alignment horizontal="center" vertical="center"/>
    </xf>
    <xf numFmtId="167" fontId="35" fillId="0" borderId="0" xfId="1" applyNumberFormat="1" applyFont="1" applyBorder="1" applyAlignment="1">
      <alignment horizontal="center" vertical="center"/>
    </xf>
    <xf numFmtId="167" fontId="36" fillId="0" borderId="67" xfId="1" applyNumberFormat="1" applyFont="1" applyBorder="1" applyAlignment="1">
      <alignment horizontal="center" vertical="center"/>
    </xf>
    <xf numFmtId="164" fontId="35" fillId="0" borderId="22" xfId="1" applyNumberFormat="1" applyFont="1" applyBorder="1" applyAlignment="1">
      <alignment horizontal="center" vertical="center"/>
    </xf>
    <xf numFmtId="164" fontId="35" fillId="0" borderId="86" xfId="1" applyNumberFormat="1" applyFont="1" applyBorder="1" applyAlignment="1">
      <alignment horizontal="center" vertical="center"/>
    </xf>
    <xf numFmtId="167" fontId="35" fillId="0" borderId="34" xfId="1" applyNumberFormat="1" applyFont="1" applyBorder="1" applyAlignment="1">
      <alignment horizontal="center" vertical="center"/>
    </xf>
    <xf numFmtId="167" fontId="35" fillId="0" borderId="88" xfId="1" applyNumberFormat="1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167" fontId="35" fillId="0" borderId="31" xfId="1" applyNumberFormat="1" applyFont="1" applyBorder="1" applyAlignment="1">
      <alignment horizontal="center" vertical="center"/>
    </xf>
    <xf numFmtId="167" fontId="35" fillId="0" borderId="58" xfId="1" applyNumberFormat="1" applyFont="1" applyBorder="1" applyAlignment="1">
      <alignment horizontal="center" vertical="center"/>
    </xf>
    <xf numFmtId="167" fontId="35" fillId="0" borderId="5" xfId="1" applyNumberFormat="1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164" fontId="35" fillId="0" borderId="32" xfId="1" applyNumberFormat="1" applyFont="1" applyBorder="1" applyAlignment="1">
      <alignment horizontal="center" vertical="center"/>
    </xf>
    <xf numFmtId="164" fontId="35" fillId="0" borderId="61" xfId="1" applyNumberFormat="1" applyFont="1" applyBorder="1" applyAlignment="1">
      <alignment horizontal="center" vertical="center"/>
    </xf>
    <xf numFmtId="164" fontId="35" fillId="0" borderId="6" xfId="1" applyNumberFormat="1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167" fontId="35" fillId="0" borderId="30" xfId="1" applyNumberFormat="1" applyFont="1" applyBorder="1" applyAlignment="1">
      <alignment horizontal="center" vertical="center"/>
    </xf>
    <xf numFmtId="167" fontId="35" fillId="0" borderId="74" xfId="1" applyNumberFormat="1" applyFont="1" applyBorder="1" applyAlignment="1">
      <alignment horizontal="center" vertical="center"/>
    </xf>
    <xf numFmtId="167" fontId="35" fillId="0" borderId="75" xfId="1" applyNumberFormat="1" applyFont="1" applyBorder="1" applyAlignment="1">
      <alignment horizontal="center" vertical="center"/>
    </xf>
    <xf numFmtId="165" fontId="46" fillId="0" borderId="8" xfId="1" applyNumberFormat="1" applyFont="1" applyFill="1" applyBorder="1" applyAlignment="1">
      <alignment horizontal="center" vertical="center"/>
    </xf>
    <xf numFmtId="165" fontId="46" fillId="0" borderId="9" xfId="1" applyNumberFormat="1" applyFont="1" applyFill="1" applyBorder="1" applyAlignment="1">
      <alignment horizontal="center" vertical="center"/>
    </xf>
    <xf numFmtId="165" fontId="47" fillId="0" borderId="10" xfId="1" applyNumberFormat="1" applyFont="1" applyBorder="1" applyAlignment="1">
      <alignment vertical="center" wrapText="1" readingOrder="1"/>
    </xf>
    <xf numFmtId="165" fontId="47" fillId="0" borderId="10" xfId="1" applyNumberFormat="1" applyFont="1" applyBorder="1" applyAlignment="1">
      <alignment horizontal="center" vertical="center" wrapText="1" readingOrder="1"/>
    </xf>
    <xf numFmtId="0" fontId="47" fillId="3" borderId="1" xfId="0" applyFont="1" applyFill="1" applyBorder="1" applyAlignment="1">
      <alignment horizontal="center" vertical="center" wrapText="1" readingOrder="2"/>
    </xf>
    <xf numFmtId="0" fontId="47" fillId="0" borderId="4" xfId="0" applyFont="1" applyBorder="1" applyAlignment="1">
      <alignment horizontal="center" vertical="center" wrapText="1" readingOrder="2"/>
    </xf>
    <xf numFmtId="0" fontId="47" fillId="3" borderId="4" xfId="0" applyFont="1" applyFill="1" applyBorder="1" applyAlignment="1">
      <alignment horizontal="center" vertical="center" wrapText="1" readingOrder="2"/>
    </xf>
    <xf numFmtId="0" fontId="47" fillId="0" borderId="15" xfId="0" applyFont="1" applyBorder="1" applyAlignment="1">
      <alignment horizontal="center" vertical="center" wrapText="1" readingOrder="2"/>
    </xf>
    <xf numFmtId="0" fontId="47" fillId="3" borderId="73" xfId="0" applyFont="1" applyFill="1" applyBorder="1" applyAlignment="1">
      <alignment horizontal="center" vertical="center" wrapText="1" readingOrder="2"/>
    </xf>
    <xf numFmtId="0" fontId="47" fillId="3" borderId="54" xfId="0" applyFont="1" applyFill="1" applyBorder="1" applyAlignment="1">
      <alignment horizontal="center" vertical="center" wrapText="1" readingOrder="2"/>
    </xf>
    <xf numFmtId="2" fontId="47" fillId="3" borderId="50" xfId="0" applyNumberFormat="1" applyFont="1" applyFill="1" applyBorder="1" applyAlignment="1">
      <alignment horizontal="center" vertical="center" wrapText="1" readingOrder="2"/>
    </xf>
    <xf numFmtId="0" fontId="9" fillId="13" borderId="2" xfId="0" applyFont="1" applyFill="1" applyBorder="1" applyAlignment="1">
      <alignment horizontal="right" readingOrder="2"/>
    </xf>
    <xf numFmtId="0" fontId="8" fillId="13" borderId="2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right" readingOrder="2"/>
    </xf>
    <xf numFmtId="0" fontId="8" fillId="13" borderId="5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right"/>
    </xf>
    <xf numFmtId="0" fontId="8" fillId="13" borderId="6" xfId="0" applyFont="1" applyFill="1" applyBorder="1" applyAlignment="1">
      <alignment horizontal="center" vertical="center"/>
    </xf>
    <xf numFmtId="165" fontId="45" fillId="13" borderId="11" xfId="1" applyNumberFormat="1" applyFont="1" applyFill="1" applyBorder="1" applyAlignment="1">
      <alignment horizontal="center" vertical="center" wrapText="1" readingOrder="1"/>
    </xf>
    <xf numFmtId="165" fontId="45" fillId="13" borderId="12" xfId="1" applyNumberFormat="1" applyFont="1" applyFill="1" applyBorder="1" applyAlignment="1">
      <alignment horizontal="center" vertical="center" wrapText="1" readingOrder="1"/>
    </xf>
    <xf numFmtId="165" fontId="45" fillId="13" borderId="13" xfId="1" applyNumberFormat="1" applyFont="1" applyFill="1" applyBorder="1" applyAlignment="1">
      <alignment horizontal="center" vertical="center" wrapText="1" readingOrder="1"/>
    </xf>
    <xf numFmtId="165" fontId="45" fillId="13" borderId="14" xfId="1" applyNumberFormat="1" applyFont="1" applyFill="1" applyBorder="1" applyAlignment="1">
      <alignment horizontal="center" vertical="center" wrapText="1" readingOrder="1"/>
    </xf>
    <xf numFmtId="165" fontId="45" fillId="13" borderId="16" xfId="1" applyNumberFormat="1" applyFont="1" applyFill="1" applyBorder="1" applyAlignment="1">
      <alignment horizontal="center" vertical="center" wrapText="1" readingOrder="1"/>
    </xf>
    <xf numFmtId="165" fontId="45" fillId="13" borderId="17" xfId="1" applyNumberFormat="1" applyFont="1" applyFill="1" applyBorder="1" applyAlignment="1">
      <alignment horizontal="center" vertical="center" wrapText="1" readingOrder="1"/>
    </xf>
    <xf numFmtId="43" fontId="45" fillId="13" borderId="2" xfId="1" applyNumberFormat="1" applyFont="1" applyFill="1" applyBorder="1" applyAlignment="1">
      <alignment horizontal="center" vertical="center" wrapText="1" readingOrder="1"/>
    </xf>
    <xf numFmtId="165" fontId="45" fillId="13" borderId="19" xfId="1" applyNumberFormat="1" applyFont="1" applyFill="1" applyBorder="1" applyAlignment="1">
      <alignment vertical="center" wrapText="1" readingOrder="1"/>
    </xf>
    <xf numFmtId="43" fontId="45" fillId="13" borderId="19" xfId="1" applyNumberFormat="1" applyFont="1" applyFill="1" applyBorder="1" applyAlignment="1">
      <alignment horizontal="center" vertical="center" wrapText="1" readingOrder="1"/>
    </xf>
    <xf numFmtId="2" fontId="45" fillId="13" borderId="11" xfId="0" applyNumberFormat="1" applyFont="1" applyFill="1" applyBorder="1" applyAlignment="1">
      <alignment horizontal="center" vertical="center" wrapText="1" readingOrder="2"/>
    </xf>
    <xf numFmtId="0" fontId="45" fillId="13" borderId="12" xfId="0" applyFont="1" applyFill="1" applyBorder="1" applyAlignment="1">
      <alignment horizontal="center" vertical="center" wrapText="1" readingOrder="2"/>
    </xf>
    <xf numFmtId="2" fontId="45" fillId="13" borderId="37" xfId="0" applyNumberFormat="1" applyFont="1" applyFill="1" applyBorder="1" applyAlignment="1">
      <alignment horizontal="center" vertical="center" wrapText="1" readingOrder="2"/>
    </xf>
    <xf numFmtId="2" fontId="45" fillId="13" borderId="13" xfId="0" applyNumberFormat="1" applyFont="1" applyFill="1" applyBorder="1" applyAlignment="1">
      <alignment horizontal="center" vertical="center" wrapText="1" readingOrder="2"/>
    </xf>
    <xf numFmtId="0" fontId="45" fillId="13" borderId="22" xfId="0" applyFont="1" applyFill="1" applyBorder="1" applyAlignment="1">
      <alignment horizontal="center" vertical="center" wrapText="1" readingOrder="2"/>
    </xf>
    <xf numFmtId="2" fontId="45" fillId="13" borderId="16" xfId="0" applyNumberFormat="1" applyFont="1" applyFill="1" applyBorder="1" applyAlignment="1">
      <alignment horizontal="center" vertical="center" wrapText="1" readingOrder="2"/>
    </xf>
    <xf numFmtId="0" fontId="45" fillId="13" borderId="17" xfId="0" applyFont="1" applyFill="1" applyBorder="1" applyAlignment="1">
      <alignment horizontal="center" vertical="center" wrapText="1" readingOrder="2"/>
    </xf>
    <xf numFmtId="2" fontId="45" fillId="13" borderId="25" xfId="0" applyNumberFormat="1" applyFont="1" applyFill="1" applyBorder="1" applyAlignment="1">
      <alignment horizontal="center" vertical="center" wrapText="1" readingOrder="2"/>
    </xf>
    <xf numFmtId="2" fontId="45" fillId="13" borderId="12" xfId="0" applyNumberFormat="1" applyFont="1" applyFill="1" applyBorder="1" applyAlignment="1">
      <alignment horizontal="center" vertical="center" wrapText="1" readingOrder="2"/>
    </xf>
    <xf numFmtId="2" fontId="45" fillId="13" borderId="22" xfId="0" applyNumberFormat="1" applyFont="1" applyFill="1" applyBorder="1" applyAlignment="1">
      <alignment horizontal="center" vertical="center" wrapText="1" readingOrder="2"/>
    </xf>
    <xf numFmtId="2" fontId="45" fillId="13" borderId="17" xfId="0" applyNumberFormat="1" applyFont="1" applyFill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35</xdr:row>
      <xdr:rowOff>95250</xdr:rowOff>
    </xdr:from>
    <xdr:to>
      <xdr:col>6</xdr:col>
      <xdr:colOff>1485900</xdr:colOff>
      <xdr:row>41</xdr:row>
      <xdr:rowOff>295275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69750" y="13430250"/>
          <a:ext cx="31623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1272949</xdr:colOff>
      <xdr:row>2</xdr:row>
      <xdr:rowOff>340</xdr:rowOff>
    </xdr:from>
    <xdr:to>
      <xdr:col>7</xdr:col>
      <xdr:colOff>19050</xdr:colOff>
      <xdr:row>6</xdr:row>
      <xdr:rowOff>342900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11235442350" y="762340"/>
          <a:ext cx="4918301" cy="18665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3"/>
  <sheetViews>
    <sheetView rightToLeft="1" view="pageBreakPreview" zoomScale="50" zoomScaleNormal="80" zoomScaleSheetLayoutView="50" workbookViewId="0">
      <selection activeCell="N144" sqref="N144"/>
    </sheetView>
  </sheetViews>
  <sheetFormatPr defaultRowHeight="30" customHeight="1" x14ac:dyDescent="0.25"/>
  <cols>
    <col min="2" max="2" width="42.375" style="89" customWidth="1"/>
    <col min="3" max="9" width="27" style="89" customWidth="1"/>
    <col min="10" max="10" width="48.25" style="89" customWidth="1"/>
  </cols>
  <sheetData>
    <row r="3" spans="2:10" ht="30" customHeight="1" x14ac:dyDescent="0.25">
      <c r="B3" s="98"/>
      <c r="C3" s="98"/>
      <c r="D3" s="98"/>
      <c r="E3" s="98"/>
      <c r="F3" s="98"/>
      <c r="G3" s="98"/>
      <c r="H3" s="98"/>
      <c r="I3" s="98"/>
      <c r="J3" s="98"/>
    </row>
    <row r="4" spans="2:10" ht="30" customHeight="1" x14ac:dyDescent="0.25">
      <c r="B4" s="98"/>
      <c r="C4" s="98"/>
      <c r="D4" s="98"/>
      <c r="E4" s="98"/>
      <c r="F4" s="98"/>
      <c r="G4" s="98"/>
      <c r="H4" s="98"/>
      <c r="I4" s="98"/>
      <c r="J4" s="98"/>
    </row>
    <row r="5" spans="2:10" ht="30" customHeigh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2:10" ht="30" customHeight="1" x14ac:dyDescent="0.25">
      <c r="B6" s="98"/>
      <c r="C6" s="98"/>
      <c r="D6" s="98"/>
      <c r="E6" s="98"/>
      <c r="F6" s="98"/>
      <c r="G6" s="98"/>
      <c r="H6" s="98"/>
      <c r="I6" s="98"/>
      <c r="J6" s="98"/>
    </row>
    <row r="7" spans="2:10" ht="30" customHeight="1" thickBot="1" x14ac:dyDescent="0.3">
      <c r="B7" s="98"/>
      <c r="C7" s="98"/>
      <c r="D7" s="98"/>
      <c r="E7" s="98"/>
      <c r="F7" s="98"/>
      <c r="G7" s="98"/>
      <c r="H7" s="98"/>
      <c r="I7" s="98"/>
      <c r="J7" s="98"/>
    </row>
    <row r="8" spans="2:10" ht="30" customHeight="1" x14ac:dyDescent="0.2">
      <c r="B8" s="212" t="s">
        <v>110</v>
      </c>
      <c r="C8" s="205"/>
      <c r="D8" s="206"/>
      <c r="E8" s="206"/>
      <c r="F8" s="206"/>
      <c r="G8" s="206"/>
      <c r="H8" s="206"/>
      <c r="I8" s="206"/>
      <c r="J8" s="206"/>
    </row>
    <row r="9" spans="2:10" ht="30" customHeight="1" thickBot="1" x14ac:dyDescent="0.25">
      <c r="B9" s="213"/>
      <c r="C9" s="207"/>
      <c r="D9" s="208"/>
      <c r="E9" s="208"/>
      <c r="F9" s="208"/>
      <c r="G9" s="208"/>
      <c r="H9" s="208"/>
      <c r="I9" s="208"/>
      <c r="J9" s="208"/>
    </row>
    <row r="10" spans="2:10" ht="30" customHeight="1" x14ac:dyDescent="0.2">
      <c r="B10" s="137"/>
      <c r="C10" s="139"/>
      <c r="D10" s="139"/>
      <c r="E10" s="139"/>
      <c r="F10" s="139"/>
      <c r="G10" s="139"/>
      <c r="H10" s="139"/>
      <c r="I10" s="139"/>
      <c r="J10" s="139"/>
    </row>
    <row r="11" spans="2:10" ht="30" customHeight="1" thickBot="1" x14ac:dyDescent="0.35">
      <c r="B11" s="116"/>
      <c r="C11" s="140"/>
      <c r="D11" s="140"/>
      <c r="E11" s="140"/>
      <c r="F11" s="140"/>
      <c r="G11" s="140"/>
      <c r="H11" s="140"/>
      <c r="I11" s="140"/>
      <c r="J11" s="140"/>
    </row>
    <row r="12" spans="2:10" ht="30" customHeight="1" x14ac:dyDescent="0.2">
      <c r="B12" s="212" t="s">
        <v>111</v>
      </c>
      <c r="C12" s="201"/>
      <c r="D12" s="202"/>
      <c r="E12" s="202"/>
      <c r="F12" s="202"/>
      <c r="G12" s="202"/>
      <c r="H12" s="202"/>
      <c r="I12" s="202"/>
      <c r="J12" s="202"/>
    </row>
    <row r="13" spans="2:10" ht="30" customHeight="1" thickBot="1" x14ac:dyDescent="0.25">
      <c r="B13" s="213"/>
      <c r="C13" s="203"/>
      <c r="D13" s="204"/>
      <c r="E13" s="204"/>
      <c r="F13" s="204"/>
      <c r="G13" s="204"/>
      <c r="H13" s="204"/>
      <c r="I13" s="204"/>
      <c r="J13" s="204"/>
    </row>
    <row r="14" spans="2:10" ht="30" customHeight="1" x14ac:dyDescent="0.2">
      <c r="B14" s="137"/>
      <c r="C14" s="139"/>
      <c r="D14" s="139"/>
      <c r="E14" s="139"/>
      <c r="F14" s="139"/>
      <c r="G14" s="139"/>
      <c r="H14" s="139"/>
      <c r="I14" s="139"/>
      <c r="J14" s="139"/>
    </row>
    <row r="15" spans="2:10" ht="30" customHeight="1" x14ac:dyDescent="0.2">
      <c r="B15" s="137"/>
      <c r="C15" s="139"/>
      <c r="D15" s="139"/>
      <c r="E15" s="139"/>
      <c r="F15" s="139"/>
      <c r="G15" s="139"/>
      <c r="H15" s="139"/>
      <c r="I15" s="139"/>
      <c r="J15" s="139"/>
    </row>
    <row r="16" spans="2:10" ht="30" customHeight="1" thickBot="1" x14ac:dyDescent="0.35">
      <c r="B16" s="116"/>
      <c r="C16" s="140"/>
      <c r="D16" s="140"/>
      <c r="E16" s="140"/>
      <c r="F16" s="140"/>
      <c r="G16" s="140"/>
      <c r="H16" s="140"/>
      <c r="I16" s="140"/>
      <c r="J16" s="140"/>
    </row>
    <row r="17" spans="2:10" ht="30" customHeight="1" x14ac:dyDescent="0.2">
      <c r="B17" s="212" t="s">
        <v>112</v>
      </c>
      <c r="C17" s="201"/>
      <c r="D17" s="202"/>
      <c r="E17" s="202"/>
      <c r="F17" s="202"/>
      <c r="G17" s="202"/>
      <c r="H17" s="202"/>
      <c r="I17" s="202"/>
      <c r="J17" s="202"/>
    </row>
    <row r="18" spans="2:10" ht="30" customHeight="1" thickBot="1" x14ac:dyDescent="0.25">
      <c r="B18" s="213"/>
      <c r="C18" s="203"/>
      <c r="D18" s="204"/>
      <c r="E18" s="204"/>
      <c r="F18" s="204"/>
      <c r="G18" s="204"/>
      <c r="H18" s="204"/>
      <c r="I18" s="204"/>
      <c r="J18" s="204"/>
    </row>
    <row r="19" spans="2:10" ht="30" customHeight="1" x14ac:dyDescent="0.2">
      <c r="B19" s="137"/>
      <c r="C19" s="139"/>
      <c r="D19" s="139"/>
      <c r="E19" s="139"/>
      <c r="F19" s="139"/>
      <c r="G19" s="139"/>
      <c r="H19" s="139"/>
      <c r="I19" s="139"/>
      <c r="J19" s="139"/>
    </row>
    <row r="20" spans="2:10" ht="30" customHeight="1" thickBot="1" x14ac:dyDescent="0.35">
      <c r="B20" s="116"/>
      <c r="C20" s="140"/>
      <c r="D20" s="140"/>
      <c r="E20" s="140"/>
      <c r="F20" s="140"/>
      <c r="G20" s="140"/>
      <c r="H20" s="140"/>
      <c r="I20" s="140"/>
      <c r="J20" s="140"/>
    </row>
    <row r="21" spans="2:10" ht="30" customHeight="1" x14ac:dyDescent="0.2">
      <c r="B21" s="209" t="s">
        <v>113</v>
      </c>
      <c r="C21" s="195"/>
      <c r="D21" s="196"/>
      <c r="E21" s="196"/>
      <c r="F21" s="196"/>
      <c r="G21" s="196"/>
      <c r="H21" s="196"/>
      <c r="I21" s="196"/>
      <c r="J21" s="196"/>
    </row>
    <row r="22" spans="2:10" ht="30" customHeight="1" x14ac:dyDescent="0.2">
      <c r="B22" s="210"/>
      <c r="C22" s="197"/>
      <c r="D22" s="198"/>
      <c r="E22" s="198"/>
      <c r="F22" s="198"/>
      <c r="G22" s="198"/>
      <c r="H22" s="198"/>
      <c r="I22" s="198"/>
      <c r="J22" s="198"/>
    </row>
    <row r="23" spans="2:10" ht="30" customHeight="1" x14ac:dyDescent="0.2">
      <c r="B23" s="210"/>
      <c r="C23" s="197"/>
      <c r="D23" s="198"/>
      <c r="E23" s="198"/>
      <c r="F23" s="198"/>
      <c r="G23" s="198"/>
      <c r="H23" s="198"/>
      <c r="I23" s="198"/>
      <c r="J23" s="198"/>
    </row>
    <row r="24" spans="2:10" ht="30" customHeight="1" x14ac:dyDescent="0.2">
      <c r="B24" s="210"/>
      <c r="C24" s="197"/>
      <c r="D24" s="198"/>
      <c r="E24" s="198"/>
      <c r="F24" s="198"/>
      <c r="G24" s="198"/>
      <c r="H24" s="198"/>
      <c r="I24" s="198"/>
      <c r="J24" s="198"/>
    </row>
    <row r="25" spans="2:10" ht="30" customHeight="1" x14ac:dyDescent="0.2">
      <c r="B25" s="210"/>
      <c r="C25" s="197"/>
      <c r="D25" s="198"/>
      <c r="E25" s="198"/>
      <c r="F25" s="198"/>
      <c r="G25" s="198"/>
      <c r="H25" s="198"/>
      <c r="I25" s="198"/>
      <c r="J25" s="198"/>
    </row>
    <row r="26" spans="2:10" ht="30" customHeight="1" x14ac:dyDescent="0.2">
      <c r="B26" s="210"/>
      <c r="C26" s="197"/>
      <c r="D26" s="198"/>
      <c r="E26" s="198"/>
      <c r="F26" s="198"/>
      <c r="G26" s="198"/>
      <c r="H26" s="198"/>
      <c r="I26" s="198"/>
      <c r="J26" s="198"/>
    </row>
    <row r="27" spans="2:10" ht="30" customHeight="1" x14ac:dyDescent="0.2">
      <c r="B27" s="210"/>
      <c r="C27" s="197"/>
      <c r="D27" s="198"/>
      <c r="E27" s="198"/>
      <c r="F27" s="198"/>
      <c r="G27" s="198"/>
      <c r="H27" s="198"/>
      <c r="I27" s="198"/>
      <c r="J27" s="198"/>
    </row>
    <row r="28" spans="2:10" ht="30" customHeight="1" x14ac:dyDescent="0.2">
      <c r="B28" s="210"/>
      <c r="C28" s="197"/>
      <c r="D28" s="198"/>
      <c r="E28" s="198"/>
      <c r="F28" s="198"/>
      <c r="G28" s="198"/>
      <c r="H28" s="198"/>
      <c r="I28" s="198"/>
      <c r="J28" s="198"/>
    </row>
    <row r="29" spans="2:10" ht="30" customHeight="1" x14ac:dyDescent="0.2">
      <c r="B29" s="210"/>
      <c r="C29" s="197"/>
      <c r="D29" s="198"/>
      <c r="E29" s="198"/>
      <c r="F29" s="198"/>
      <c r="G29" s="198"/>
      <c r="H29" s="198"/>
      <c r="I29" s="198"/>
      <c r="J29" s="198"/>
    </row>
    <row r="30" spans="2:10" ht="30" customHeight="1" x14ac:dyDescent="0.2">
      <c r="B30" s="210"/>
      <c r="C30" s="197"/>
      <c r="D30" s="198"/>
      <c r="E30" s="198"/>
      <c r="F30" s="198"/>
      <c r="G30" s="198"/>
      <c r="H30" s="198"/>
      <c r="I30" s="198"/>
      <c r="J30" s="198"/>
    </row>
    <row r="31" spans="2:10" ht="30" customHeight="1" x14ac:dyDescent="0.2">
      <c r="B31" s="210"/>
      <c r="C31" s="197"/>
      <c r="D31" s="198"/>
      <c r="E31" s="198"/>
      <c r="F31" s="198"/>
      <c r="G31" s="198"/>
      <c r="H31" s="198"/>
      <c r="I31" s="198"/>
      <c r="J31" s="198"/>
    </row>
    <row r="32" spans="2:10" ht="30" customHeight="1" x14ac:dyDescent="0.2">
      <c r="B32" s="210"/>
      <c r="C32" s="197"/>
      <c r="D32" s="198"/>
      <c r="E32" s="198"/>
      <c r="F32" s="198"/>
      <c r="G32" s="198"/>
      <c r="H32" s="198"/>
      <c r="I32" s="198"/>
      <c r="J32" s="198"/>
    </row>
    <row r="33" spans="2:10" ht="30" customHeight="1" thickBot="1" x14ac:dyDescent="0.25">
      <c r="B33" s="211"/>
      <c r="C33" s="199"/>
      <c r="D33" s="200"/>
      <c r="E33" s="200"/>
      <c r="F33" s="200"/>
      <c r="G33" s="200"/>
      <c r="H33" s="200"/>
      <c r="I33" s="200"/>
      <c r="J33" s="200"/>
    </row>
    <row r="34" spans="2:10" ht="30" customHeight="1" x14ac:dyDescent="0.2">
      <c r="B34" s="138"/>
      <c r="C34" s="117"/>
      <c r="D34" s="117"/>
      <c r="E34" s="117"/>
      <c r="F34" s="117"/>
      <c r="G34" s="117"/>
      <c r="H34" s="117"/>
      <c r="I34" s="117"/>
      <c r="J34" s="117"/>
    </row>
    <row r="35" spans="2:10" ht="30" customHeight="1" thickBot="1" x14ac:dyDescent="0.35">
      <c r="B35" s="116"/>
      <c r="C35" s="140"/>
      <c r="D35" s="140"/>
      <c r="E35" s="140"/>
      <c r="F35" s="140"/>
      <c r="G35" s="140"/>
      <c r="H35" s="140"/>
      <c r="I35" s="140"/>
      <c r="J35" s="140"/>
    </row>
    <row r="36" spans="2:10" ht="30" customHeight="1" x14ac:dyDescent="0.2">
      <c r="B36" s="212" t="s">
        <v>114</v>
      </c>
      <c r="C36" s="221"/>
      <c r="D36" s="222"/>
      <c r="E36" s="222"/>
      <c r="F36" s="222"/>
      <c r="G36" s="222"/>
      <c r="H36" s="222"/>
      <c r="I36" s="222"/>
      <c r="J36" s="222"/>
    </row>
    <row r="37" spans="2:10" ht="30" customHeight="1" x14ac:dyDescent="0.2">
      <c r="B37" s="227"/>
      <c r="C37" s="223"/>
      <c r="D37" s="224"/>
      <c r="E37" s="224"/>
      <c r="F37" s="224"/>
      <c r="G37" s="224"/>
      <c r="H37" s="224"/>
      <c r="I37" s="224"/>
      <c r="J37" s="224"/>
    </row>
    <row r="38" spans="2:10" ht="30" customHeight="1" x14ac:dyDescent="0.2">
      <c r="B38" s="227"/>
      <c r="C38" s="223"/>
      <c r="D38" s="224"/>
      <c r="E38" s="224"/>
      <c r="F38" s="224"/>
      <c r="G38" s="224"/>
      <c r="H38" s="224"/>
      <c r="I38" s="224"/>
      <c r="J38" s="224"/>
    </row>
    <row r="39" spans="2:10" ht="30" customHeight="1" x14ac:dyDescent="0.2">
      <c r="B39" s="227"/>
      <c r="C39" s="223"/>
      <c r="D39" s="224"/>
      <c r="E39" s="224"/>
      <c r="F39" s="224"/>
      <c r="G39" s="224"/>
      <c r="H39" s="224"/>
      <c r="I39" s="224"/>
      <c r="J39" s="224"/>
    </row>
    <row r="40" spans="2:10" ht="30" customHeight="1" x14ac:dyDescent="0.2">
      <c r="B40" s="227"/>
      <c r="C40" s="223"/>
      <c r="D40" s="224"/>
      <c r="E40" s="224"/>
      <c r="F40" s="224"/>
      <c r="G40" s="224"/>
      <c r="H40" s="224"/>
      <c r="I40" s="224"/>
      <c r="J40" s="224"/>
    </row>
    <row r="41" spans="2:10" ht="30" customHeight="1" x14ac:dyDescent="0.2">
      <c r="B41" s="227"/>
      <c r="C41" s="223"/>
      <c r="D41" s="224"/>
      <c r="E41" s="224"/>
      <c r="F41" s="224"/>
      <c r="G41" s="224"/>
      <c r="H41" s="224"/>
      <c r="I41" s="224"/>
      <c r="J41" s="224"/>
    </row>
    <row r="42" spans="2:10" ht="30" customHeight="1" thickBot="1" x14ac:dyDescent="0.25">
      <c r="B42" s="213"/>
      <c r="C42" s="225"/>
      <c r="D42" s="226"/>
      <c r="E42" s="226"/>
      <c r="F42" s="226"/>
      <c r="G42" s="226"/>
      <c r="H42" s="226"/>
      <c r="I42" s="226"/>
      <c r="J42" s="226"/>
    </row>
    <row r="43" spans="2:10" ht="30" customHeight="1" x14ac:dyDescent="0.3">
      <c r="B43" s="137"/>
      <c r="C43" s="141"/>
      <c r="D43" s="141"/>
      <c r="E43" s="141"/>
      <c r="F43" s="141"/>
      <c r="G43" s="141"/>
      <c r="H43" s="141"/>
      <c r="I43" s="141"/>
      <c r="J43" s="141"/>
    </row>
    <row r="44" spans="2:10" ht="30" customHeight="1" thickBot="1" x14ac:dyDescent="0.35">
      <c r="B44" s="116"/>
      <c r="C44" s="140"/>
      <c r="D44" s="140"/>
      <c r="E44" s="140"/>
      <c r="F44" s="140"/>
      <c r="G44" s="140"/>
      <c r="H44" s="140"/>
      <c r="I44" s="140"/>
      <c r="J44" s="140"/>
    </row>
    <row r="45" spans="2:10" ht="30" customHeight="1" x14ac:dyDescent="0.2">
      <c r="B45" s="212" t="s">
        <v>115</v>
      </c>
      <c r="C45" s="201"/>
      <c r="D45" s="202"/>
      <c r="E45" s="202"/>
      <c r="F45" s="202"/>
      <c r="G45" s="202"/>
      <c r="H45" s="202"/>
      <c r="I45" s="202"/>
      <c r="J45" s="202"/>
    </row>
    <row r="46" spans="2:10" ht="30" customHeight="1" thickBot="1" x14ac:dyDescent="0.25">
      <c r="B46" s="213"/>
      <c r="C46" s="203"/>
      <c r="D46" s="204"/>
      <c r="E46" s="204"/>
      <c r="F46" s="204"/>
      <c r="G46" s="204"/>
      <c r="H46" s="204"/>
      <c r="I46" s="204"/>
      <c r="J46" s="204"/>
    </row>
    <row r="47" spans="2:10" ht="30" customHeight="1" x14ac:dyDescent="0.25">
      <c r="B47" s="98"/>
      <c r="C47" s="98"/>
      <c r="D47" s="98"/>
      <c r="E47" s="98"/>
      <c r="F47" s="98"/>
      <c r="G47" s="98"/>
      <c r="H47" s="98"/>
      <c r="I47" s="98"/>
      <c r="J47" s="98"/>
    </row>
    <row r="48" spans="2:10" ht="30" customHeight="1" x14ac:dyDescent="0.25">
      <c r="B48" s="96"/>
      <c r="C48" s="96"/>
      <c r="D48" s="96"/>
      <c r="E48" s="96"/>
      <c r="F48" s="96"/>
      <c r="G48" s="96"/>
      <c r="H48" s="96"/>
      <c r="I48" s="96"/>
      <c r="J48" s="96"/>
    </row>
    <row r="49" spans="2:10" ht="30" customHeight="1" x14ac:dyDescent="0.25">
      <c r="B49" s="214" t="s">
        <v>156</v>
      </c>
      <c r="C49" s="214"/>
      <c r="D49" s="96"/>
      <c r="E49" s="96"/>
      <c r="F49" s="96"/>
      <c r="G49" s="96"/>
      <c r="H49" s="96"/>
      <c r="I49" s="96"/>
      <c r="J49" s="96"/>
    </row>
    <row r="50" spans="2:10" ht="30" customHeight="1" x14ac:dyDescent="0.25">
      <c r="B50" s="100"/>
      <c r="C50" s="100"/>
      <c r="D50" s="96"/>
      <c r="E50" s="96"/>
      <c r="F50" s="96"/>
      <c r="G50" s="96"/>
      <c r="H50" s="96"/>
      <c r="I50" s="96"/>
      <c r="J50" s="96"/>
    </row>
    <row r="51" spans="2:10" ht="30" customHeight="1" x14ac:dyDescent="0.25">
      <c r="B51" s="228" t="s">
        <v>157</v>
      </c>
      <c r="C51" s="228"/>
      <c r="D51" s="96"/>
      <c r="E51" s="96"/>
      <c r="F51" s="96"/>
      <c r="G51" s="96"/>
      <c r="H51" s="96"/>
      <c r="I51" s="96"/>
      <c r="J51" s="96"/>
    </row>
    <row r="52" spans="2:10" ht="30" customHeight="1" thickBot="1" x14ac:dyDescent="0.3">
      <c r="B52" s="228"/>
      <c r="C52" s="228"/>
      <c r="D52" s="96"/>
      <c r="E52" s="96"/>
      <c r="F52" s="96"/>
      <c r="G52" s="96"/>
      <c r="H52" s="96"/>
      <c r="I52" s="97"/>
      <c r="J52" s="97"/>
    </row>
    <row r="53" spans="2:10" ht="30" customHeight="1" x14ac:dyDescent="0.2">
      <c r="B53" s="233" t="s">
        <v>116</v>
      </c>
      <c r="C53" s="234"/>
      <c r="D53" s="235"/>
      <c r="E53" s="215" t="s">
        <v>152</v>
      </c>
      <c r="F53" s="216"/>
      <c r="G53" s="216"/>
      <c r="H53" s="216"/>
      <c r="I53" s="216"/>
      <c r="J53" s="217"/>
    </row>
    <row r="54" spans="2:10" ht="30" customHeight="1" thickBot="1" x14ac:dyDescent="0.25">
      <c r="B54" s="236"/>
      <c r="C54" s="237"/>
      <c r="D54" s="238"/>
      <c r="E54" s="218"/>
      <c r="F54" s="219"/>
      <c r="G54" s="219"/>
      <c r="H54" s="219"/>
      <c r="I54" s="219"/>
      <c r="J54" s="220"/>
    </row>
    <row r="55" spans="2:10" ht="30" customHeight="1" thickBot="1" x14ac:dyDescent="0.35">
      <c r="B55" s="119"/>
      <c r="C55" s="119"/>
      <c r="D55" s="119"/>
      <c r="E55" s="119"/>
      <c r="F55" s="119"/>
      <c r="G55" s="119"/>
      <c r="H55" s="119"/>
      <c r="I55" s="119"/>
      <c r="J55" s="119"/>
    </row>
    <row r="56" spans="2:10" ht="30" customHeight="1" x14ac:dyDescent="0.2">
      <c r="B56" s="233" t="s">
        <v>117</v>
      </c>
      <c r="C56" s="234"/>
      <c r="D56" s="235"/>
      <c r="E56" s="215" t="s">
        <v>161</v>
      </c>
      <c r="F56" s="216"/>
      <c r="G56" s="216"/>
      <c r="H56" s="216"/>
      <c r="I56" s="216"/>
      <c r="J56" s="217"/>
    </row>
    <row r="57" spans="2:10" ht="30" customHeight="1" thickBot="1" x14ac:dyDescent="0.25">
      <c r="B57" s="236"/>
      <c r="C57" s="237"/>
      <c r="D57" s="238"/>
      <c r="E57" s="218"/>
      <c r="F57" s="219"/>
      <c r="G57" s="219"/>
      <c r="H57" s="219"/>
      <c r="I57" s="219"/>
      <c r="J57" s="220"/>
    </row>
    <row r="58" spans="2:10" ht="30" customHeight="1" thickBot="1" x14ac:dyDescent="0.35">
      <c r="B58" s="119"/>
      <c r="C58" s="119"/>
      <c r="D58" s="119"/>
      <c r="E58" s="119"/>
      <c r="F58" s="119"/>
      <c r="G58" s="119"/>
      <c r="H58" s="119"/>
      <c r="I58" s="119"/>
      <c r="J58" s="119"/>
    </row>
    <row r="59" spans="2:10" ht="30" customHeight="1" x14ac:dyDescent="0.2">
      <c r="B59" s="233" t="s">
        <v>118</v>
      </c>
      <c r="C59" s="234"/>
      <c r="D59" s="235"/>
      <c r="E59" s="215" t="s">
        <v>162</v>
      </c>
      <c r="F59" s="216"/>
      <c r="G59" s="216"/>
      <c r="H59" s="216"/>
      <c r="I59" s="216"/>
      <c r="J59" s="217"/>
    </row>
    <row r="60" spans="2:10" ht="30" customHeight="1" thickBot="1" x14ac:dyDescent="0.25">
      <c r="B60" s="236"/>
      <c r="C60" s="237"/>
      <c r="D60" s="238"/>
      <c r="E60" s="218"/>
      <c r="F60" s="219"/>
      <c r="G60" s="219"/>
      <c r="H60" s="219"/>
      <c r="I60" s="219"/>
      <c r="J60" s="220"/>
    </row>
    <row r="61" spans="2:10" ht="30" customHeight="1" x14ac:dyDescent="0.25">
      <c r="B61" s="96"/>
      <c r="C61" s="96"/>
      <c r="D61" s="96"/>
      <c r="E61" s="96"/>
      <c r="F61" s="96"/>
      <c r="G61" s="96"/>
      <c r="H61" s="96"/>
      <c r="I61" s="96"/>
      <c r="J61" s="96"/>
    </row>
    <row r="62" spans="2:10" ht="30" customHeight="1" x14ac:dyDescent="0.25">
      <c r="B62" s="228" t="s">
        <v>127</v>
      </c>
      <c r="C62" s="228"/>
      <c r="D62" s="96"/>
      <c r="E62" s="96"/>
      <c r="F62" s="96"/>
      <c r="G62" s="96"/>
      <c r="H62" s="96"/>
      <c r="I62" s="96"/>
      <c r="J62" s="96"/>
    </row>
    <row r="63" spans="2:10" ht="35.1" customHeight="1" thickBot="1" x14ac:dyDescent="0.3">
      <c r="B63" s="96"/>
      <c r="C63" s="96"/>
      <c r="D63" s="96"/>
      <c r="E63" s="96"/>
      <c r="F63" s="96"/>
      <c r="G63" s="96"/>
      <c r="H63" s="96"/>
      <c r="I63" s="96"/>
      <c r="J63" s="96"/>
    </row>
    <row r="64" spans="2:10" ht="52.5" customHeight="1" thickBot="1" x14ac:dyDescent="0.25">
      <c r="B64" s="120" t="s">
        <v>138</v>
      </c>
      <c r="C64" s="229" t="s">
        <v>119</v>
      </c>
      <c r="D64" s="230"/>
      <c r="E64" s="230"/>
      <c r="F64" s="231"/>
      <c r="G64" s="232" t="s">
        <v>120</v>
      </c>
      <c r="H64" s="230"/>
      <c r="I64" s="230"/>
      <c r="J64" s="231"/>
    </row>
    <row r="65" spans="2:10" ht="52.5" customHeight="1" x14ac:dyDescent="0.2">
      <c r="B65" s="121">
        <v>1</v>
      </c>
      <c r="C65" s="241" t="s">
        <v>163</v>
      </c>
      <c r="D65" s="241"/>
      <c r="E65" s="241"/>
      <c r="F65" s="242"/>
      <c r="G65" s="240" t="s">
        <v>167</v>
      </c>
      <c r="H65" s="241"/>
      <c r="I65" s="241"/>
      <c r="J65" s="242"/>
    </row>
    <row r="66" spans="2:10" ht="52.5" customHeight="1" x14ac:dyDescent="0.2">
      <c r="B66" s="121">
        <v>2</v>
      </c>
      <c r="C66" s="244" t="s">
        <v>164</v>
      </c>
      <c r="D66" s="244"/>
      <c r="E66" s="244"/>
      <c r="F66" s="245"/>
      <c r="G66" s="243" t="s">
        <v>168</v>
      </c>
      <c r="H66" s="244"/>
      <c r="I66" s="244"/>
      <c r="J66" s="245"/>
    </row>
    <row r="67" spans="2:10" ht="52.5" customHeight="1" x14ac:dyDescent="0.2">
      <c r="B67" s="121">
        <v>3</v>
      </c>
      <c r="C67" s="244" t="s">
        <v>151</v>
      </c>
      <c r="D67" s="244"/>
      <c r="E67" s="244"/>
      <c r="F67" s="245"/>
      <c r="G67" s="243" t="s">
        <v>169</v>
      </c>
      <c r="H67" s="244"/>
      <c r="I67" s="244"/>
      <c r="J67" s="245"/>
    </row>
    <row r="68" spans="2:10" ht="52.5" customHeight="1" thickBot="1" x14ac:dyDescent="0.25">
      <c r="B68" s="122">
        <v>4</v>
      </c>
      <c r="C68" s="247" t="s">
        <v>165</v>
      </c>
      <c r="D68" s="247"/>
      <c r="E68" s="247"/>
      <c r="F68" s="248"/>
      <c r="G68" s="246" t="s">
        <v>166</v>
      </c>
      <c r="H68" s="247"/>
      <c r="I68" s="247"/>
      <c r="J68" s="248"/>
    </row>
    <row r="69" spans="2:10" ht="35.1" customHeight="1" x14ac:dyDescent="0.25">
      <c r="B69" s="96"/>
      <c r="C69" s="96"/>
      <c r="D69" s="96"/>
      <c r="E69" s="96"/>
      <c r="F69" s="96"/>
      <c r="G69" s="96"/>
      <c r="H69" s="96"/>
      <c r="I69" s="96"/>
      <c r="J69" s="96"/>
    </row>
    <row r="70" spans="2:10" ht="35.1" customHeight="1" x14ac:dyDescent="0.25">
      <c r="B70" s="96"/>
      <c r="C70" s="96"/>
      <c r="D70" s="96"/>
      <c r="E70" s="96"/>
      <c r="F70" s="96"/>
      <c r="G70" s="96"/>
      <c r="H70" s="96"/>
      <c r="I70" s="96"/>
      <c r="J70" s="96"/>
    </row>
    <row r="71" spans="2:10" ht="35.1" customHeight="1" x14ac:dyDescent="0.25">
      <c r="B71" s="228" t="s">
        <v>128</v>
      </c>
      <c r="C71" s="228"/>
      <c r="D71" s="228"/>
      <c r="E71" s="228"/>
      <c r="F71" s="96"/>
      <c r="G71" s="96"/>
      <c r="H71" s="96"/>
      <c r="I71" s="96"/>
      <c r="J71" s="96"/>
    </row>
    <row r="72" spans="2:10" ht="35.1" customHeight="1" thickBot="1" x14ac:dyDescent="0.3">
      <c r="B72" s="97"/>
      <c r="C72" s="96"/>
      <c r="D72" s="96"/>
      <c r="E72" s="96"/>
      <c r="F72" s="96"/>
      <c r="G72" s="96"/>
      <c r="H72" s="96"/>
      <c r="I72" s="96"/>
      <c r="J72" s="96"/>
    </row>
    <row r="73" spans="2:10" s="95" customFormat="1" ht="55.5" customHeight="1" x14ac:dyDescent="0.2">
      <c r="B73" s="233" t="s">
        <v>126</v>
      </c>
      <c r="C73" s="234"/>
      <c r="D73" s="235"/>
      <c r="E73" s="239" t="s">
        <v>125</v>
      </c>
      <c r="F73" s="234"/>
      <c r="G73" s="235"/>
      <c r="H73" s="233" t="s">
        <v>124</v>
      </c>
      <c r="I73" s="234"/>
      <c r="J73" s="235"/>
    </row>
    <row r="74" spans="2:10" s="95" customFormat="1" ht="55.5" customHeight="1" thickBot="1" x14ac:dyDescent="0.25">
      <c r="B74" s="236"/>
      <c r="C74" s="237"/>
      <c r="D74" s="238"/>
      <c r="E74" s="123" t="s">
        <v>121</v>
      </c>
      <c r="F74" s="124" t="s">
        <v>122</v>
      </c>
      <c r="G74" s="125" t="s">
        <v>123</v>
      </c>
      <c r="H74" s="126" t="s">
        <v>121</v>
      </c>
      <c r="I74" s="124" t="s">
        <v>122</v>
      </c>
      <c r="J74" s="125" t="s">
        <v>123</v>
      </c>
    </row>
    <row r="75" spans="2:10" ht="55.5" customHeight="1" x14ac:dyDescent="0.2">
      <c r="B75" s="259" t="str">
        <f>E53</f>
        <v>كنتاكي</v>
      </c>
      <c r="C75" s="260"/>
      <c r="D75" s="261"/>
      <c r="E75" s="127"/>
      <c r="F75" s="142"/>
      <c r="G75" s="129"/>
      <c r="H75" s="145"/>
      <c r="I75" s="128"/>
      <c r="J75" s="129"/>
    </row>
    <row r="76" spans="2:10" ht="55.5" customHeight="1" x14ac:dyDescent="0.2">
      <c r="B76" s="262" t="str">
        <f>E56</f>
        <v>ماكدونالدذ</v>
      </c>
      <c r="C76" s="263"/>
      <c r="D76" s="264"/>
      <c r="E76" s="130"/>
      <c r="F76" s="131"/>
      <c r="G76" s="143"/>
      <c r="H76" s="133"/>
      <c r="I76" s="146"/>
      <c r="J76" s="132"/>
    </row>
    <row r="77" spans="2:10" ht="55.5" customHeight="1" thickBot="1" x14ac:dyDescent="0.25">
      <c r="B77" s="236" t="str">
        <f>E59</f>
        <v>ابل بيز</v>
      </c>
      <c r="C77" s="237"/>
      <c r="D77" s="238"/>
      <c r="E77" s="144"/>
      <c r="F77" s="134"/>
      <c r="G77" s="135"/>
      <c r="H77" s="136"/>
      <c r="I77" s="134"/>
      <c r="J77" s="147"/>
    </row>
    <row r="78" spans="2:10" ht="35.1" customHeight="1" x14ac:dyDescent="0.25">
      <c r="B78" s="96"/>
      <c r="C78" s="96"/>
      <c r="D78" s="96"/>
      <c r="E78" s="96"/>
      <c r="F78" s="96"/>
      <c r="G78" s="96"/>
      <c r="H78" s="96"/>
      <c r="I78" s="96"/>
      <c r="J78" s="96"/>
    </row>
    <row r="79" spans="2:10" ht="35.1" customHeight="1" x14ac:dyDescent="0.25">
      <c r="B79" s="98"/>
      <c r="C79" s="98"/>
      <c r="D79" s="98"/>
      <c r="E79" s="98"/>
      <c r="F79" s="98"/>
      <c r="G79" s="98"/>
      <c r="H79" s="98"/>
      <c r="I79" s="98"/>
      <c r="J79" s="98"/>
    </row>
    <row r="80" spans="2:10" ht="35.1" customHeight="1" x14ac:dyDescent="0.25">
      <c r="B80" s="265" t="s">
        <v>129</v>
      </c>
      <c r="C80" s="265"/>
      <c r="D80" s="265"/>
      <c r="E80" s="98"/>
      <c r="F80" s="98"/>
      <c r="G80" s="98"/>
      <c r="H80" s="98"/>
      <c r="I80" s="98"/>
      <c r="J80" s="98"/>
    </row>
    <row r="81" spans="2:10" ht="35.1" customHeight="1" x14ac:dyDescent="0.25">
      <c r="B81" s="258" t="s">
        <v>153</v>
      </c>
      <c r="C81" s="258"/>
      <c r="D81" s="99"/>
      <c r="E81" s="98"/>
      <c r="F81" s="98"/>
      <c r="G81" s="98"/>
      <c r="H81" s="98"/>
      <c r="I81" s="98"/>
      <c r="J81" s="98"/>
    </row>
    <row r="82" spans="2:10" ht="35.1" customHeight="1" thickBot="1" x14ac:dyDescent="0.3">
      <c r="B82" s="98"/>
      <c r="C82" s="98"/>
      <c r="D82" s="98"/>
      <c r="E82" s="98"/>
      <c r="F82" s="98"/>
      <c r="G82" s="98"/>
      <c r="H82" s="98"/>
      <c r="I82" s="98"/>
      <c r="J82" s="98"/>
    </row>
    <row r="83" spans="2:10" ht="35.1" customHeight="1" x14ac:dyDescent="0.2">
      <c r="B83" s="195" t="s">
        <v>130</v>
      </c>
      <c r="C83" s="196"/>
      <c r="D83" s="255"/>
      <c r="E83" s="249" t="s">
        <v>170</v>
      </c>
      <c r="F83" s="249"/>
      <c r="G83" s="249"/>
      <c r="H83" s="249"/>
      <c r="I83" s="249"/>
      <c r="J83" s="250"/>
    </row>
    <row r="84" spans="2:10" ht="35.1" customHeight="1" x14ac:dyDescent="0.2">
      <c r="B84" s="197"/>
      <c r="C84" s="198"/>
      <c r="D84" s="256"/>
      <c r="E84" s="251"/>
      <c r="F84" s="251"/>
      <c r="G84" s="251"/>
      <c r="H84" s="251"/>
      <c r="I84" s="251"/>
      <c r="J84" s="252"/>
    </row>
    <row r="85" spans="2:10" ht="35.1" customHeight="1" x14ac:dyDescent="0.2">
      <c r="B85" s="197"/>
      <c r="C85" s="198"/>
      <c r="D85" s="256"/>
      <c r="E85" s="251"/>
      <c r="F85" s="251"/>
      <c r="G85" s="251"/>
      <c r="H85" s="251"/>
      <c r="I85" s="251"/>
      <c r="J85" s="252"/>
    </row>
    <row r="86" spans="2:10" ht="35.1" customHeight="1" x14ac:dyDescent="0.2">
      <c r="B86" s="197"/>
      <c r="C86" s="198"/>
      <c r="D86" s="256"/>
      <c r="E86" s="251"/>
      <c r="F86" s="251"/>
      <c r="G86" s="251"/>
      <c r="H86" s="251"/>
      <c r="I86" s="251"/>
      <c r="J86" s="252"/>
    </row>
    <row r="87" spans="2:10" ht="35.1" customHeight="1" x14ac:dyDescent="0.2">
      <c r="B87" s="197"/>
      <c r="C87" s="198"/>
      <c r="D87" s="256"/>
      <c r="E87" s="251"/>
      <c r="F87" s="251"/>
      <c r="G87" s="251"/>
      <c r="H87" s="251"/>
      <c r="I87" s="251"/>
      <c r="J87" s="252"/>
    </row>
    <row r="88" spans="2:10" ht="35.1" customHeight="1" x14ac:dyDescent="0.2">
      <c r="B88" s="197"/>
      <c r="C88" s="198"/>
      <c r="D88" s="256"/>
      <c r="E88" s="251"/>
      <c r="F88" s="251"/>
      <c r="G88" s="251"/>
      <c r="H88" s="251"/>
      <c r="I88" s="251"/>
      <c r="J88" s="252"/>
    </row>
    <row r="89" spans="2:10" ht="35.1" customHeight="1" thickBot="1" x14ac:dyDescent="0.25">
      <c r="B89" s="199"/>
      <c r="C89" s="200"/>
      <c r="D89" s="257"/>
      <c r="E89" s="253"/>
      <c r="F89" s="253"/>
      <c r="G89" s="253"/>
      <c r="H89" s="253"/>
      <c r="I89" s="253"/>
      <c r="J89" s="254"/>
    </row>
    <row r="90" spans="2:10" ht="35.1" customHeight="1" x14ac:dyDescent="0.2">
      <c r="B90" s="117"/>
      <c r="C90" s="117"/>
      <c r="D90" s="117"/>
      <c r="E90" s="118"/>
      <c r="F90" s="118"/>
      <c r="G90" s="118"/>
      <c r="H90" s="118"/>
      <c r="I90" s="118"/>
      <c r="J90" s="118"/>
    </row>
    <row r="91" spans="2:10" ht="35.1" customHeight="1" x14ac:dyDescent="0.2">
      <c r="B91" s="117"/>
      <c r="C91" s="117"/>
      <c r="D91" s="117"/>
      <c r="E91" s="118"/>
      <c r="F91" s="118"/>
      <c r="G91" s="118"/>
      <c r="H91" s="118"/>
      <c r="I91" s="118"/>
      <c r="J91" s="118"/>
    </row>
    <row r="92" spans="2:10" ht="35.1" customHeight="1" x14ac:dyDescent="0.25">
      <c r="B92" s="98"/>
      <c r="C92" s="98"/>
      <c r="D92" s="98"/>
      <c r="E92" s="98"/>
      <c r="F92" s="98"/>
      <c r="G92" s="98"/>
      <c r="H92" s="98"/>
      <c r="I92" s="98"/>
      <c r="J92" s="98"/>
    </row>
    <row r="93" spans="2:10" ht="35.1" customHeight="1" x14ac:dyDescent="0.25">
      <c r="B93" s="98"/>
      <c r="C93" s="98"/>
      <c r="D93" s="98"/>
      <c r="E93" s="98"/>
      <c r="F93" s="98"/>
      <c r="G93" s="98"/>
      <c r="H93" s="98"/>
      <c r="I93" s="98"/>
      <c r="J93" s="98"/>
    </row>
    <row r="94" spans="2:10" ht="35.1" customHeight="1" x14ac:dyDescent="0.25">
      <c r="B94" s="258" t="s">
        <v>154</v>
      </c>
      <c r="C94" s="258"/>
      <c r="D94" s="99"/>
      <c r="E94" s="98"/>
      <c r="F94" s="98"/>
      <c r="G94" s="98"/>
      <c r="H94" s="98"/>
      <c r="I94" s="98"/>
      <c r="J94" s="98"/>
    </row>
    <row r="95" spans="2:10" ht="35.1" customHeight="1" x14ac:dyDescent="0.25">
      <c r="B95" s="99"/>
      <c r="C95" s="99"/>
      <c r="D95" s="99"/>
      <c r="E95" s="98"/>
      <c r="F95" s="98"/>
      <c r="G95" s="98"/>
      <c r="H95" s="98"/>
      <c r="I95" s="98"/>
      <c r="J95" s="98"/>
    </row>
    <row r="96" spans="2:10" ht="35.1" customHeight="1" thickBot="1" x14ac:dyDescent="0.3">
      <c r="B96" s="98"/>
      <c r="C96" s="98"/>
      <c r="D96" s="98"/>
      <c r="E96" s="98"/>
      <c r="F96" s="98"/>
      <c r="G96" s="98"/>
      <c r="H96" s="98"/>
      <c r="I96" s="98"/>
      <c r="J96" s="98"/>
    </row>
    <row r="97" spans="2:10" ht="64.5" customHeight="1" x14ac:dyDescent="0.2">
      <c r="B97" s="275" t="s">
        <v>131</v>
      </c>
      <c r="C97" s="206"/>
      <c r="D97" s="276"/>
      <c r="E97" s="269" t="s">
        <v>171</v>
      </c>
      <c r="F97" s="270"/>
      <c r="G97" s="270"/>
      <c r="H97" s="270"/>
      <c r="I97" s="270"/>
      <c r="J97" s="271"/>
    </row>
    <row r="98" spans="2:10" ht="64.5" customHeight="1" x14ac:dyDescent="0.2">
      <c r="B98" s="266" t="s">
        <v>132</v>
      </c>
      <c r="C98" s="267"/>
      <c r="D98" s="268"/>
      <c r="E98" s="272" t="s">
        <v>172</v>
      </c>
      <c r="F98" s="273"/>
      <c r="G98" s="273"/>
      <c r="H98" s="273"/>
      <c r="I98" s="273"/>
      <c r="J98" s="274"/>
    </row>
    <row r="99" spans="2:10" ht="64.5" customHeight="1" x14ac:dyDescent="0.2">
      <c r="B99" s="266" t="s">
        <v>133</v>
      </c>
      <c r="C99" s="267"/>
      <c r="D99" s="268"/>
      <c r="E99" s="272" t="s">
        <v>173</v>
      </c>
      <c r="F99" s="273"/>
      <c r="G99" s="273"/>
      <c r="H99" s="273"/>
      <c r="I99" s="273"/>
      <c r="J99" s="274"/>
    </row>
    <row r="100" spans="2:10" ht="64.5" customHeight="1" x14ac:dyDescent="0.2">
      <c r="B100" s="266" t="s">
        <v>134</v>
      </c>
      <c r="C100" s="267"/>
      <c r="D100" s="268"/>
      <c r="E100" s="272" t="s">
        <v>174</v>
      </c>
      <c r="F100" s="273"/>
      <c r="G100" s="273"/>
      <c r="H100" s="273"/>
      <c r="I100" s="273"/>
      <c r="J100" s="274"/>
    </row>
    <row r="101" spans="2:10" ht="64.5" customHeight="1" x14ac:dyDescent="0.2">
      <c r="B101" s="266" t="s">
        <v>135</v>
      </c>
      <c r="C101" s="267"/>
      <c r="D101" s="268"/>
      <c r="E101" s="272" t="s">
        <v>175</v>
      </c>
      <c r="F101" s="273"/>
      <c r="G101" s="273"/>
      <c r="H101" s="273"/>
      <c r="I101" s="273"/>
      <c r="J101" s="274"/>
    </row>
    <row r="102" spans="2:10" ht="64.5" customHeight="1" x14ac:dyDescent="0.2">
      <c r="B102" s="266" t="s">
        <v>136</v>
      </c>
      <c r="C102" s="267"/>
      <c r="D102" s="268"/>
      <c r="E102" s="278" t="s">
        <v>176</v>
      </c>
      <c r="F102" s="279"/>
      <c r="G102" s="279"/>
      <c r="H102" s="279"/>
      <c r="I102" s="279"/>
      <c r="J102" s="280"/>
    </row>
    <row r="103" spans="2:10" ht="64.5" customHeight="1" thickBot="1" x14ac:dyDescent="0.25">
      <c r="B103" s="281" t="s">
        <v>137</v>
      </c>
      <c r="C103" s="208"/>
      <c r="D103" s="282"/>
      <c r="E103" s="283" t="s">
        <v>177</v>
      </c>
      <c r="F103" s="284"/>
      <c r="G103" s="284"/>
      <c r="H103" s="284"/>
      <c r="I103" s="284"/>
      <c r="J103" s="285"/>
    </row>
    <row r="104" spans="2:10" ht="64.5" customHeight="1" x14ac:dyDescent="0.25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 ht="35.1" customHeight="1" x14ac:dyDescent="0.25">
      <c r="B105" s="300" t="s">
        <v>155</v>
      </c>
      <c r="C105" s="300"/>
      <c r="D105" s="300"/>
      <c r="E105" s="102"/>
      <c r="F105" s="102"/>
      <c r="G105" s="102"/>
      <c r="H105" s="102"/>
      <c r="I105" s="102"/>
      <c r="J105" s="101"/>
    </row>
    <row r="106" spans="2:10" ht="35.1" customHeight="1" x14ac:dyDescent="0.25">
      <c r="B106" s="299" t="s">
        <v>159</v>
      </c>
      <c r="C106" s="299"/>
      <c r="D106" s="103"/>
      <c r="E106" s="102"/>
      <c r="F106" s="102"/>
      <c r="G106" s="102"/>
      <c r="H106" s="102"/>
      <c r="I106" s="102"/>
      <c r="J106" s="101"/>
    </row>
    <row r="107" spans="2:10" ht="35.1" customHeight="1" thickBot="1" x14ac:dyDescent="0.25">
      <c r="B107" s="301" t="s">
        <v>140</v>
      </c>
      <c r="C107" s="301"/>
      <c r="D107" s="301"/>
      <c r="E107" s="301"/>
      <c r="F107" s="301"/>
      <c r="G107" s="301"/>
      <c r="H107" s="301"/>
      <c r="I107" s="301"/>
      <c r="J107" s="301"/>
    </row>
    <row r="108" spans="2:10" ht="58.5" customHeight="1" thickBot="1" x14ac:dyDescent="0.25">
      <c r="B108" s="104" t="s">
        <v>138</v>
      </c>
      <c r="C108" s="286" t="s">
        <v>119</v>
      </c>
      <c r="D108" s="287"/>
      <c r="E108" s="287"/>
      <c r="F108" s="288"/>
      <c r="G108" s="291" t="s">
        <v>139</v>
      </c>
      <c r="H108" s="287"/>
      <c r="I108" s="287"/>
      <c r="J108" s="292"/>
    </row>
    <row r="109" spans="2:10" ht="58.5" customHeight="1" x14ac:dyDescent="0.2">
      <c r="B109" s="105">
        <v>1</v>
      </c>
      <c r="C109" s="289" t="s">
        <v>151</v>
      </c>
      <c r="D109" s="289"/>
      <c r="E109" s="289"/>
      <c r="F109" s="289"/>
      <c r="G109" s="293" t="s">
        <v>150</v>
      </c>
      <c r="H109" s="294"/>
      <c r="I109" s="294"/>
      <c r="J109" s="295"/>
    </row>
    <row r="110" spans="2:10" ht="58.5" customHeight="1" x14ac:dyDescent="0.2">
      <c r="B110" s="106">
        <v>2</v>
      </c>
      <c r="C110" s="290" t="s">
        <v>178</v>
      </c>
      <c r="D110" s="290"/>
      <c r="E110" s="290"/>
      <c r="F110" s="290"/>
      <c r="G110" s="296" t="s">
        <v>180</v>
      </c>
      <c r="H110" s="297"/>
      <c r="I110" s="297"/>
      <c r="J110" s="298"/>
    </row>
    <row r="111" spans="2:10" ht="58.5" customHeight="1" x14ac:dyDescent="0.2">
      <c r="B111" s="106">
        <v>3</v>
      </c>
      <c r="C111" s="290" t="s">
        <v>179</v>
      </c>
      <c r="D111" s="290"/>
      <c r="E111" s="290"/>
      <c r="F111" s="290"/>
      <c r="G111" s="296" t="s">
        <v>181</v>
      </c>
      <c r="H111" s="297"/>
      <c r="I111" s="297"/>
      <c r="J111" s="298"/>
    </row>
    <row r="112" spans="2:10" ht="58.5" customHeight="1" thickBot="1" x14ac:dyDescent="0.25">
      <c r="B112" s="107">
        <v>4</v>
      </c>
      <c r="C112" s="277" t="s">
        <v>165</v>
      </c>
      <c r="D112" s="277"/>
      <c r="E112" s="277"/>
      <c r="F112" s="277"/>
      <c r="G112" s="324" t="s">
        <v>186</v>
      </c>
      <c r="H112" s="325"/>
      <c r="I112" s="325"/>
      <c r="J112" s="326"/>
    </row>
    <row r="113" spans="2:10" ht="58.5" customHeight="1" x14ac:dyDescent="0.25">
      <c r="B113" s="102"/>
      <c r="C113" s="102"/>
      <c r="D113" s="102"/>
      <c r="E113" s="102"/>
      <c r="F113" s="102"/>
      <c r="G113" s="102"/>
      <c r="H113" s="102"/>
      <c r="I113" s="102"/>
      <c r="J113" s="101"/>
    </row>
    <row r="114" spans="2:10" ht="58.5" customHeight="1" thickBot="1" x14ac:dyDescent="0.25">
      <c r="B114" s="301" t="s">
        <v>141</v>
      </c>
      <c r="C114" s="301"/>
      <c r="D114" s="301"/>
      <c r="E114" s="301"/>
      <c r="F114" s="301"/>
      <c r="G114" s="301"/>
      <c r="H114" s="301"/>
      <c r="I114" s="301"/>
      <c r="J114" s="301"/>
    </row>
    <row r="115" spans="2:10" ht="58.5" customHeight="1" thickBot="1" x14ac:dyDescent="0.25">
      <c r="B115" s="108" t="s">
        <v>138</v>
      </c>
      <c r="C115" s="302" t="s">
        <v>142</v>
      </c>
      <c r="D115" s="303"/>
      <c r="E115" s="303"/>
      <c r="F115" s="304"/>
      <c r="G115" s="302" t="s">
        <v>143</v>
      </c>
      <c r="H115" s="303"/>
      <c r="I115" s="303"/>
      <c r="J115" s="327"/>
    </row>
    <row r="116" spans="2:10" ht="58.5" customHeight="1" x14ac:dyDescent="0.2">
      <c r="B116" s="105">
        <v>1</v>
      </c>
      <c r="C116" s="305" t="s">
        <v>148</v>
      </c>
      <c r="D116" s="289"/>
      <c r="E116" s="289"/>
      <c r="F116" s="289"/>
      <c r="G116" s="293" t="s">
        <v>149</v>
      </c>
      <c r="H116" s="294"/>
      <c r="I116" s="294"/>
      <c r="J116" s="295"/>
    </row>
    <row r="117" spans="2:10" ht="58.5" customHeight="1" x14ac:dyDescent="0.2">
      <c r="B117" s="106">
        <v>2</v>
      </c>
      <c r="C117" s="306" t="s">
        <v>184</v>
      </c>
      <c r="D117" s="290"/>
      <c r="E117" s="290"/>
      <c r="F117" s="308"/>
      <c r="G117" s="296" t="s">
        <v>182</v>
      </c>
      <c r="H117" s="297"/>
      <c r="I117" s="297"/>
      <c r="J117" s="298"/>
    </row>
    <row r="118" spans="2:10" ht="58.5" customHeight="1" x14ac:dyDescent="0.2">
      <c r="B118" s="106">
        <v>3</v>
      </c>
      <c r="C118" s="306" t="s">
        <v>185</v>
      </c>
      <c r="D118" s="290"/>
      <c r="E118" s="290"/>
      <c r="F118" s="290"/>
      <c r="G118" s="296" t="s">
        <v>183</v>
      </c>
      <c r="H118" s="297"/>
      <c r="I118" s="297"/>
      <c r="J118" s="298"/>
    </row>
    <row r="119" spans="2:10" ht="58.5" customHeight="1" thickBot="1" x14ac:dyDescent="0.25">
      <c r="B119" s="107">
        <v>4</v>
      </c>
      <c r="C119" s="307"/>
      <c r="D119" s="277"/>
      <c r="E119" s="277"/>
      <c r="F119" s="277"/>
      <c r="G119" s="324"/>
      <c r="H119" s="325"/>
      <c r="I119" s="325"/>
      <c r="J119" s="326"/>
    </row>
    <row r="120" spans="2:10" ht="58.5" customHeight="1" x14ac:dyDescent="0.25">
      <c r="B120" s="102"/>
      <c r="C120" s="102"/>
      <c r="D120" s="102"/>
      <c r="E120" s="102"/>
      <c r="F120" s="102"/>
      <c r="G120" s="102"/>
      <c r="H120" s="102"/>
      <c r="I120" s="102"/>
      <c r="J120" s="101"/>
    </row>
    <row r="121" spans="2:10" ht="35.1" customHeight="1" x14ac:dyDescent="0.25">
      <c r="B121" s="299" t="s">
        <v>158</v>
      </c>
      <c r="C121" s="299"/>
      <c r="D121" s="109"/>
      <c r="E121" s="102"/>
      <c r="F121" s="102"/>
      <c r="G121" s="102"/>
      <c r="H121" s="102"/>
      <c r="I121" s="102"/>
      <c r="J121" s="101"/>
    </row>
    <row r="122" spans="2:10" ht="60" customHeight="1" thickBot="1" x14ac:dyDescent="0.3">
      <c r="B122" s="102"/>
      <c r="C122" s="102"/>
      <c r="D122" s="102"/>
      <c r="E122" s="102"/>
      <c r="F122" s="102"/>
      <c r="G122" s="102"/>
      <c r="H122" s="102"/>
      <c r="I122" s="102"/>
      <c r="J122" s="101"/>
    </row>
    <row r="123" spans="2:10" ht="60" customHeight="1" thickBot="1" x14ac:dyDescent="0.25">
      <c r="B123" s="328" t="s">
        <v>141</v>
      </c>
      <c r="C123" s="340" t="s">
        <v>140</v>
      </c>
      <c r="D123" s="341"/>
      <c r="E123" s="341"/>
      <c r="F123" s="341"/>
      <c r="G123" s="341"/>
      <c r="H123" s="341"/>
      <c r="I123" s="341"/>
      <c r="J123" s="342"/>
    </row>
    <row r="124" spans="2:10" ht="60" customHeight="1" thickBot="1" x14ac:dyDescent="0.25">
      <c r="B124" s="329"/>
      <c r="C124" s="110"/>
      <c r="D124" s="291" t="s">
        <v>145</v>
      </c>
      <c r="E124" s="287"/>
      <c r="F124" s="292"/>
      <c r="G124" s="286" t="s">
        <v>144</v>
      </c>
      <c r="H124" s="287"/>
      <c r="I124" s="287"/>
      <c r="J124" s="292"/>
    </row>
    <row r="125" spans="2:10" ht="60" customHeight="1" x14ac:dyDescent="0.2">
      <c r="B125" s="329"/>
      <c r="C125" s="335" t="s">
        <v>146</v>
      </c>
      <c r="D125" s="309" t="str">
        <f>C109</f>
        <v>جودة المنتجات</v>
      </c>
      <c r="E125" s="310"/>
      <c r="F125" s="311"/>
      <c r="G125" s="339" t="str">
        <f>G109</f>
        <v>ارتفاع التكاليف</v>
      </c>
      <c r="H125" s="310"/>
      <c r="I125" s="310"/>
      <c r="J125" s="311"/>
    </row>
    <row r="126" spans="2:10" ht="60" customHeight="1" x14ac:dyDescent="0.2">
      <c r="B126" s="329"/>
      <c r="C126" s="335"/>
      <c r="D126" s="315" t="str">
        <f>C116</f>
        <v>العادات والتقاليد</v>
      </c>
      <c r="E126" s="316"/>
      <c r="F126" s="317"/>
      <c r="G126" s="338"/>
      <c r="H126" s="316"/>
      <c r="I126" s="316"/>
      <c r="J126" s="317"/>
    </row>
    <row r="127" spans="2:10" ht="60" customHeight="1" x14ac:dyDescent="0.2">
      <c r="B127" s="329"/>
      <c r="C127" s="335"/>
      <c r="D127" s="315"/>
      <c r="E127" s="316"/>
      <c r="F127" s="317"/>
      <c r="G127" s="338"/>
      <c r="H127" s="316"/>
      <c r="I127" s="316"/>
      <c r="J127" s="317"/>
    </row>
    <row r="128" spans="2:10" ht="60" customHeight="1" x14ac:dyDescent="0.2">
      <c r="B128" s="329"/>
      <c r="C128" s="335"/>
      <c r="D128" s="315"/>
      <c r="E128" s="316"/>
      <c r="F128" s="317"/>
      <c r="G128" s="338"/>
      <c r="H128" s="316"/>
      <c r="I128" s="316"/>
      <c r="J128" s="317"/>
    </row>
    <row r="129" spans="2:10" ht="60" customHeight="1" thickBot="1" x14ac:dyDescent="0.25">
      <c r="B129" s="329"/>
      <c r="C129" s="337"/>
      <c r="D129" s="346"/>
      <c r="E129" s="344"/>
      <c r="F129" s="345"/>
      <c r="G129" s="343"/>
      <c r="H129" s="344"/>
      <c r="I129" s="344"/>
      <c r="J129" s="345"/>
    </row>
    <row r="130" spans="2:10" ht="60" customHeight="1" thickTop="1" x14ac:dyDescent="0.2">
      <c r="B130" s="329"/>
      <c r="C130" s="334" t="s">
        <v>147</v>
      </c>
      <c r="D130" s="309" t="str">
        <f>G116</f>
        <v>التغيرات المناخية</v>
      </c>
      <c r="E130" s="310"/>
      <c r="F130" s="311"/>
      <c r="G130" s="318" t="str">
        <f>C109</f>
        <v>جودة المنتجات</v>
      </c>
      <c r="H130" s="318"/>
      <c r="I130" s="318"/>
      <c r="J130" s="319"/>
    </row>
    <row r="131" spans="2:10" ht="60" customHeight="1" x14ac:dyDescent="0.2">
      <c r="B131" s="329"/>
      <c r="C131" s="335"/>
      <c r="D131" s="315"/>
      <c r="E131" s="316"/>
      <c r="F131" s="317"/>
      <c r="G131" s="320"/>
      <c r="H131" s="320"/>
      <c r="I131" s="320"/>
      <c r="J131" s="321"/>
    </row>
    <row r="132" spans="2:10" ht="60" customHeight="1" x14ac:dyDescent="0.2">
      <c r="B132" s="329"/>
      <c r="C132" s="335"/>
      <c r="D132" s="315"/>
      <c r="E132" s="316"/>
      <c r="F132" s="317"/>
      <c r="G132" s="320"/>
      <c r="H132" s="320"/>
      <c r="I132" s="320"/>
      <c r="J132" s="321"/>
    </row>
    <row r="133" spans="2:10" ht="60" customHeight="1" x14ac:dyDescent="0.2">
      <c r="B133" s="329"/>
      <c r="C133" s="335"/>
      <c r="D133" s="315"/>
      <c r="E133" s="316"/>
      <c r="F133" s="317"/>
      <c r="G133" s="320"/>
      <c r="H133" s="320"/>
      <c r="I133" s="320"/>
      <c r="J133" s="321"/>
    </row>
    <row r="134" spans="2:10" ht="60" customHeight="1" thickBot="1" x14ac:dyDescent="0.25">
      <c r="B134" s="330"/>
      <c r="C134" s="336"/>
      <c r="D134" s="312"/>
      <c r="E134" s="313"/>
      <c r="F134" s="314"/>
      <c r="G134" s="322"/>
      <c r="H134" s="322"/>
      <c r="I134" s="322"/>
      <c r="J134" s="323"/>
    </row>
    <row r="135" spans="2:10" ht="35.1" customHeight="1" x14ac:dyDescent="0.25">
      <c r="B135" s="102"/>
      <c r="C135" s="102"/>
      <c r="D135" s="102"/>
      <c r="E135" s="102"/>
      <c r="F135" s="102"/>
      <c r="G135" s="102"/>
      <c r="H135" s="102"/>
      <c r="I135" s="102"/>
      <c r="J135" s="101"/>
    </row>
    <row r="136" spans="2:10" ht="35.1" customHeight="1" x14ac:dyDescent="0.25">
      <c r="B136" s="109" t="s">
        <v>160</v>
      </c>
      <c r="C136" s="109"/>
      <c r="D136" s="115"/>
      <c r="E136" s="115"/>
      <c r="F136" s="111"/>
      <c r="G136" s="102"/>
      <c r="H136" s="102"/>
      <c r="I136" s="102"/>
      <c r="J136" s="101"/>
    </row>
    <row r="137" spans="2:10" ht="35.1" customHeight="1" thickBot="1" x14ac:dyDescent="0.3">
      <c r="B137" s="102"/>
      <c r="C137" s="102"/>
      <c r="D137" s="102"/>
      <c r="E137" s="102"/>
      <c r="F137" s="102"/>
      <c r="G137" s="102"/>
      <c r="H137" s="102"/>
      <c r="I137" s="102"/>
      <c r="J137" s="101"/>
    </row>
    <row r="138" spans="2:10" ht="35.1" customHeight="1" x14ac:dyDescent="0.2">
      <c r="B138" s="112">
        <v>1</v>
      </c>
      <c r="C138" s="331" t="s">
        <v>179</v>
      </c>
      <c r="D138" s="332"/>
      <c r="E138" s="332"/>
      <c r="F138" s="332"/>
      <c r="G138" s="332"/>
      <c r="H138" s="332"/>
      <c r="I138" s="332"/>
      <c r="J138" s="333"/>
    </row>
    <row r="139" spans="2:10" ht="35.1" customHeight="1" x14ac:dyDescent="0.2">
      <c r="B139" s="113">
        <v>2</v>
      </c>
      <c r="C139" s="315" t="s">
        <v>187</v>
      </c>
      <c r="D139" s="316"/>
      <c r="E139" s="316"/>
      <c r="F139" s="316"/>
      <c r="G139" s="316"/>
      <c r="H139" s="316"/>
      <c r="I139" s="316"/>
      <c r="J139" s="317"/>
    </row>
    <row r="140" spans="2:10" ht="34.5" customHeight="1" x14ac:dyDescent="0.2">
      <c r="B140" s="113">
        <v>3</v>
      </c>
      <c r="C140" s="315" t="s">
        <v>188</v>
      </c>
      <c r="D140" s="316"/>
      <c r="E140" s="316"/>
      <c r="F140" s="316"/>
      <c r="G140" s="316"/>
      <c r="H140" s="316"/>
      <c r="I140" s="316"/>
      <c r="J140" s="317"/>
    </row>
    <row r="141" spans="2:10" ht="35.1" customHeight="1" x14ac:dyDescent="0.2">
      <c r="B141" s="113">
        <v>4</v>
      </c>
      <c r="C141" s="315" t="s">
        <v>189</v>
      </c>
      <c r="D141" s="316"/>
      <c r="E141" s="316"/>
      <c r="F141" s="316"/>
      <c r="G141" s="316"/>
      <c r="H141" s="316"/>
      <c r="I141" s="316"/>
      <c r="J141" s="317"/>
    </row>
    <row r="142" spans="2:10" ht="35.1" customHeight="1" x14ac:dyDescent="0.2">
      <c r="B142" s="113">
        <v>5</v>
      </c>
      <c r="C142" s="315" t="s">
        <v>190</v>
      </c>
      <c r="D142" s="316"/>
      <c r="E142" s="316"/>
      <c r="F142" s="316"/>
      <c r="G142" s="316"/>
      <c r="H142" s="316"/>
      <c r="I142" s="316"/>
      <c r="J142" s="317"/>
    </row>
    <row r="143" spans="2:10" ht="35.1" customHeight="1" thickBot="1" x14ac:dyDescent="0.25">
      <c r="B143" s="114">
        <v>6</v>
      </c>
      <c r="C143" s="312" t="s">
        <v>191</v>
      </c>
      <c r="D143" s="313"/>
      <c r="E143" s="313"/>
      <c r="F143" s="313"/>
      <c r="G143" s="313"/>
      <c r="H143" s="313"/>
      <c r="I143" s="313"/>
      <c r="J143" s="314"/>
    </row>
  </sheetData>
  <mergeCells count="115">
    <mergeCell ref="B114:J114"/>
    <mergeCell ref="G111:J111"/>
    <mergeCell ref="G112:J112"/>
    <mergeCell ref="G115:J115"/>
    <mergeCell ref="G116:J116"/>
    <mergeCell ref="B123:B134"/>
    <mergeCell ref="B121:C121"/>
    <mergeCell ref="C138:J138"/>
    <mergeCell ref="D132:F132"/>
    <mergeCell ref="C130:C134"/>
    <mergeCell ref="C125:C129"/>
    <mergeCell ref="D133:F133"/>
    <mergeCell ref="G127:J127"/>
    <mergeCell ref="G119:J119"/>
    <mergeCell ref="G124:J124"/>
    <mergeCell ref="G125:J125"/>
    <mergeCell ref="C123:J123"/>
    <mergeCell ref="G128:J128"/>
    <mergeCell ref="G129:J129"/>
    <mergeCell ref="G126:J126"/>
    <mergeCell ref="D126:F126"/>
    <mergeCell ref="D127:F127"/>
    <mergeCell ref="D128:F128"/>
    <mergeCell ref="D129:F129"/>
    <mergeCell ref="C143:J143"/>
    <mergeCell ref="C139:J139"/>
    <mergeCell ref="G130:J130"/>
    <mergeCell ref="G132:J132"/>
    <mergeCell ref="G131:J131"/>
    <mergeCell ref="G133:J133"/>
    <mergeCell ref="G134:J134"/>
    <mergeCell ref="D134:F134"/>
    <mergeCell ref="D130:F130"/>
    <mergeCell ref="D131:F131"/>
    <mergeCell ref="C140:J140"/>
    <mergeCell ref="C141:J141"/>
    <mergeCell ref="C142:J142"/>
    <mergeCell ref="C115:F115"/>
    <mergeCell ref="C116:F116"/>
    <mergeCell ref="C118:F118"/>
    <mergeCell ref="C119:F119"/>
    <mergeCell ref="C117:F117"/>
    <mergeCell ref="D124:F124"/>
    <mergeCell ref="D125:F125"/>
    <mergeCell ref="G117:J117"/>
    <mergeCell ref="G118:J118"/>
    <mergeCell ref="C112:F112"/>
    <mergeCell ref="B102:D102"/>
    <mergeCell ref="E102:J102"/>
    <mergeCell ref="B103:D103"/>
    <mergeCell ref="E103:J103"/>
    <mergeCell ref="C108:F108"/>
    <mergeCell ref="C109:F109"/>
    <mergeCell ref="C110:F110"/>
    <mergeCell ref="C111:F111"/>
    <mergeCell ref="G108:J108"/>
    <mergeCell ref="G109:J109"/>
    <mergeCell ref="G110:J110"/>
    <mergeCell ref="B106:C106"/>
    <mergeCell ref="B105:D105"/>
    <mergeCell ref="B107:J107"/>
    <mergeCell ref="E83:J89"/>
    <mergeCell ref="B83:D89"/>
    <mergeCell ref="B81:C81"/>
    <mergeCell ref="B75:D75"/>
    <mergeCell ref="B76:D76"/>
    <mergeCell ref="B77:D77"/>
    <mergeCell ref="B80:D80"/>
    <mergeCell ref="B101:D101"/>
    <mergeCell ref="E97:J97"/>
    <mergeCell ref="E98:J98"/>
    <mergeCell ref="E99:J99"/>
    <mergeCell ref="E100:J100"/>
    <mergeCell ref="E101:J101"/>
    <mergeCell ref="B97:D97"/>
    <mergeCell ref="B98:D98"/>
    <mergeCell ref="B99:D99"/>
    <mergeCell ref="B100:D100"/>
    <mergeCell ref="B94:C94"/>
    <mergeCell ref="E73:G73"/>
    <mergeCell ref="H73:J73"/>
    <mergeCell ref="B73:D74"/>
    <mergeCell ref="B71:E71"/>
    <mergeCell ref="G65:J65"/>
    <mergeCell ref="G66:J66"/>
    <mergeCell ref="G67:J67"/>
    <mergeCell ref="B62:C62"/>
    <mergeCell ref="C65:F65"/>
    <mergeCell ref="C66:F66"/>
    <mergeCell ref="C67:F67"/>
    <mergeCell ref="G68:J68"/>
    <mergeCell ref="C68:F68"/>
    <mergeCell ref="E56:J57"/>
    <mergeCell ref="C36:J42"/>
    <mergeCell ref="B36:B42"/>
    <mergeCell ref="B45:B46"/>
    <mergeCell ref="C45:J46"/>
    <mergeCell ref="B52:C52"/>
    <mergeCell ref="B51:C51"/>
    <mergeCell ref="E53:J54"/>
    <mergeCell ref="C64:F64"/>
    <mergeCell ref="G64:J64"/>
    <mergeCell ref="E59:J60"/>
    <mergeCell ref="B53:D54"/>
    <mergeCell ref="B56:D57"/>
    <mergeCell ref="B59:D60"/>
    <mergeCell ref="C21:J33"/>
    <mergeCell ref="C17:J18"/>
    <mergeCell ref="C12:J13"/>
    <mergeCell ref="C8:J9"/>
    <mergeCell ref="B21:B33"/>
    <mergeCell ref="B12:B13"/>
    <mergeCell ref="B8:B9"/>
    <mergeCell ref="B17:B18"/>
    <mergeCell ref="B49:C49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4" manualBreakCount="4">
    <brk id="47" min="1" max="9" man="1"/>
    <brk id="78" min="1" max="9" man="1"/>
    <brk id="104" min="1" max="9" man="1"/>
    <brk id="120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rightToLeft="1" tabSelected="1" view="pageBreakPreview" topLeftCell="A25" zoomScale="50" zoomScaleNormal="50" zoomScaleSheetLayoutView="50" workbookViewId="0">
      <selection activeCell="M66" sqref="M66:M71"/>
    </sheetView>
  </sheetViews>
  <sheetFormatPr defaultColWidth="9" defaultRowHeight="20.25" x14ac:dyDescent="0.3"/>
  <cols>
    <col min="1" max="1" width="7.625" style="6" customWidth="1"/>
    <col min="2" max="2" width="31.75" style="5" bestFit="1" customWidth="1"/>
    <col min="3" max="3" width="25.375" style="5" customWidth="1"/>
    <col min="4" max="4" width="18.375" style="5" customWidth="1"/>
    <col min="5" max="5" width="19.375" style="5" customWidth="1"/>
    <col min="6" max="6" width="22.25" style="5" bestFit="1" customWidth="1"/>
    <col min="7" max="7" width="21" style="5" bestFit="1" customWidth="1"/>
    <col min="8" max="8" width="15.625" style="5" bestFit="1" customWidth="1"/>
    <col min="9" max="9" width="17.375" style="5" bestFit="1" customWidth="1"/>
    <col min="10" max="10" width="12.625" style="5" bestFit="1" customWidth="1"/>
    <col min="11" max="11" width="26.125" style="5" customWidth="1"/>
    <col min="12" max="12" width="21.375" style="5" customWidth="1"/>
    <col min="13" max="13" width="24.375" style="5" customWidth="1"/>
    <col min="14" max="14" width="20" style="5" customWidth="1"/>
    <col min="15" max="15" width="20.25" style="5" customWidth="1"/>
    <col min="16" max="16" width="26.125" style="5" bestFit="1" customWidth="1"/>
    <col min="17" max="17" width="24.75" style="5" customWidth="1"/>
    <col min="18" max="18" width="17.375" style="5" bestFit="1" customWidth="1"/>
    <col min="19" max="21" width="9" style="5"/>
    <col min="22" max="16384" width="9" style="6"/>
  </cols>
  <sheetData>
    <row r="2" spans="2:21" ht="30" customHeight="1" x14ac:dyDescent="0.3">
      <c r="B2" s="418" t="s">
        <v>82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2:21" ht="30" customHeight="1" x14ac:dyDescent="0.3">
      <c r="B3" s="419" t="s">
        <v>222</v>
      </c>
      <c r="C3" s="419"/>
      <c r="D3" s="419"/>
      <c r="E3" s="419"/>
      <c r="F3" s="419"/>
      <c r="G3" s="7"/>
      <c r="H3" s="7"/>
      <c r="I3" s="7"/>
      <c r="J3" s="7"/>
      <c r="K3" s="7"/>
      <c r="L3" s="7"/>
      <c r="M3" s="7"/>
      <c r="N3" s="7"/>
      <c r="O3" s="7"/>
      <c r="P3" s="7"/>
    </row>
    <row r="4" spans="2:21" ht="30" customHeight="1" thickBot="1" x14ac:dyDescent="0.35">
      <c r="B4" s="427" t="s">
        <v>81</v>
      </c>
      <c r="C4" s="427"/>
      <c r="D4" s="42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21" ht="30" customHeight="1" thickBot="1" x14ac:dyDescent="0.35">
      <c r="B5" s="8"/>
      <c r="C5" s="9"/>
      <c r="D5" s="7"/>
      <c r="E5" s="7"/>
      <c r="F5" s="7"/>
      <c r="G5" s="424" t="s">
        <v>20</v>
      </c>
      <c r="H5" s="425"/>
      <c r="I5" s="425"/>
      <c r="J5" s="426"/>
      <c r="K5" s="7"/>
      <c r="L5" s="424" t="s">
        <v>21</v>
      </c>
      <c r="M5" s="426"/>
      <c r="N5" s="7"/>
      <c r="O5" s="7"/>
      <c r="P5" s="7"/>
    </row>
    <row r="6" spans="2:21" ht="30" customHeight="1" x14ac:dyDescent="0.3">
      <c r="B6" s="8"/>
      <c r="C6" s="9"/>
      <c r="D6" s="7"/>
      <c r="E6" s="7"/>
      <c r="F6" s="7"/>
      <c r="G6" s="10" t="s">
        <v>15</v>
      </c>
      <c r="H6" s="520"/>
      <c r="I6" s="520"/>
      <c r="J6" s="521"/>
      <c r="K6" s="7"/>
      <c r="L6" s="11" t="s">
        <v>17</v>
      </c>
      <c r="M6" s="521"/>
      <c r="N6" s="7"/>
      <c r="O6" s="7"/>
      <c r="P6" s="7"/>
    </row>
    <row r="7" spans="2:21" ht="30" customHeight="1" x14ac:dyDescent="0.3">
      <c r="B7" s="8"/>
      <c r="C7" s="9"/>
      <c r="D7" s="7"/>
      <c r="E7" s="7"/>
      <c r="F7" s="7"/>
      <c r="G7" s="12" t="s">
        <v>16</v>
      </c>
      <c r="H7" s="522"/>
      <c r="I7" s="522"/>
      <c r="J7" s="523"/>
      <c r="K7" s="7"/>
      <c r="L7" s="13" t="s">
        <v>18</v>
      </c>
      <c r="M7" s="523"/>
      <c r="N7" s="7"/>
      <c r="O7" s="7"/>
      <c r="P7" s="7"/>
    </row>
    <row r="8" spans="2:21" ht="30" customHeight="1" thickBot="1" x14ac:dyDescent="0.35">
      <c r="B8" s="8"/>
      <c r="C8" s="9"/>
      <c r="D8" s="7"/>
      <c r="E8" s="7"/>
      <c r="F8" s="7"/>
      <c r="G8" s="79" t="s">
        <v>19</v>
      </c>
      <c r="H8" s="524"/>
      <c r="I8" s="524"/>
      <c r="J8" s="525"/>
      <c r="K8" s="7"/>
      <c r="L8" s="14" t="s">
        <v>19</v>
      </c>
      <c r="M8" s="525"/>
      <c r="N8" s="7"/>
      <c r="O8" s="7"/>
      <c r="P8" s="7"/>
    </row>
    <row r="9" spans="2:21" ht="30" customHeight="1" x14ac:dyDescent="0.3">
      <c r="B9" s="8"/>
      <c r="C9" s="9"/>
      <c r="D9" s="7"/>
      <c r="E9" s="7"/>
      <c r="F9" s="7"/>
      <c r="G9" s="15"/>
      <c r="H9" s="15"/>
      <c r="I9" s="15"/>
      <c r="J9" s="16"/>
      <c r="K9" s="7"/>
      <c r="L9" s="17"/>
      <c r="M9" s="16"/>
      <c r="N9" s="7"/>
      <c r="O9" s="7"/>
      <c r="P9" s="7"/>
    </row>
    <row r="10" spans="2:21" ht="30" customHeight="1" thickBot="1" x14ac:dyDescent="0.35">
      <c r="B10" s="7"/>
      <c r="C10" s="18"/>
      <c r="D10" s="18"/>
      <c r="E10" s="430" t="s">
        <v>92</v>
      </c>
      <c r="F10" s="430"/>
      <c r="G10" s="430"/>
      <c r="H10" s="168"/>
      <c r="I10" s="168"/>
      <c r="J10" s="18"/>
      <c r="K10" s="19"/>
      <c r="L10" s="19"/>
      <c r="M10" s="19"/>
      <c r="N10" s="430" t="s">
        <v>93</v>
      </c>
      <c r="O10" s="430"/>
      <c r="P10" s="430"/>
    </row>
    <row r="11" spans="2:21" ht="30" customHeight="1" thickBot="1" x14ac:dyDescent="0.35">
      <c r="B11" s="70" t="s">
        <v>83</v>
      </c>
      <c r="C11" s="509" t="s">
        <v>14</v>
      </c>
      <c r="D11" s="510" t="s">
        <v>13</v>
      </c>
      <c r="E11" s="169" t="s">
        <v>4</v>
      </c>
      <c r="F11" s="169" t="s">
        <v>5</v>
      </c>
      <c r="G11" s="169" t="s">
        <v>6</v>
      </c>
      <c r="H11" s="169" t="s">
        <v>209</v>
      </c>
      <c r="I11" s="169" t="s">
        <v>210</v>
      </c>
      <c r="J11" s="7"/>
      <c r="K11" s="70" t="s">
        <v>83</v>
      </c>
      <c r="L11" s="20" t="s">
        <v>14</v>
      </c>
      <c r="M11" s="20" t="s">
        <v>3</v>
      </c>
      <c r="N11" s="169" t="s">
        <v>4</v>
      </c>
      <c r="O11" s="169" t="s">
        <v>5</v>
      </c>
      <c r="P11" s="169" t="s">
        <v>6</v>
      </c>
      <c r="Q11" s="169" t="s">
        <v>209</v>
      </c>
      <c r="R11" s="169" t="s">
        <v>210</v>
      </c>
      <c r="U11" s="6"/>
    </row>
    <row r="12" spans="2:21" ht="30" customHeight="1" x14ac:dyDescent="0.3">
      <c r="B12" s="21" t="s">
        <v>7</v>
      </c>
      <c r="C12" s="526" t="s">
        <v>62</v>
      </c>
      <c r="D12" s="527">
        <v>12000</v>
      </c>
      <c r="E12" s="22">
        <f>D12</f>
        <v>12000</v>
      </c>
      <c r="F12" s="22">
        <f>(E12*0.05)+E12</f>
        <v>12600</v>
      </c>
      <c r="G12" s="22">
        <f>(F12*0.1)+F12</f>
        <v>13860</v>
      </c>
      <c r="H12" s="22">
        <f>(G12*0.12)+G12</f>
        <v>15523.2</v>
      </c>
      <c r="I12" s="22">
        <f>(H12*0.13)+H12</f>
        <v>17541.216</v>
      </c>
      <c r="J12" s="7"/>
      <c r="K12" s="21" t="s">
        <v>7</v>
      </c>
      <c r="L12" s="526">
        <v>4554464</v>
      </c>
      <c r="M12" s="532">
        <v>10</v>
      </c>
      <c r="N12" s="22">
        <f>M12*E12</f>
        <v>120000</v>
      </c>
      <c r="O12" s="22">
        <f>(N12*0.05)+N12</f>
        <v>126000</v>
      </c>
      <c r="P12" s="22">
        <f>(O12*0.1)+O12</f>
        <v>138600</v>
      </c>
      <c r="Q12" s="22">
        <f>(P12*0.12)+P12</f>
        <v>155232</v>
      </c>
      <c r="R12" s="22">
        <f>(Q12*0.13)+Q12</f>
        <v>175412.16</v>
      </c>
      <c r="U12" s="6"/>
    </row>
    <row r="13" spans="2:21" ht="30" customHeight="1" x14ac:dyDescent="0.3">
      <c r="B13" s="24" t="s">
        <v>8</v>
      </c>
      <c r="C13" s="528" t="s">
        <v>63</v>
      </c>
      <c r="D13" s="527"/>
      <c r="E13" s="22">
        <f>D13</f>
        <v>0</v>
      </c>
      <c r="F13" s="22">
        <f t="shared" ref="F13:F21" si="0">(E13*0.05)+E13</f>
        <v>0</v>
      </c>
      <c r="G13" s="22">
        <f t="shared" ref="G13:G21" si="1">(F13*0.1)+F13</f>
        <v>0</v>
      </c>
      <c r="H13" s="22">
        <f t="shared" ref="H13:H21" si="2">(G13*0.12)+G13</f>
        <v>0</v>
      </c>
      <c r="I13" s="22">
        <f t="shared" ref="I13:I21" si="3">(H13*0.13)+H13</f>
        <v>0</v>
      </c>
      <c r="J13" s="7"/>
      <c r="K13" s="24" t="s">
        <v>8</v>
      </c>
      <c r="L13" s="528" t="s">
        <v>63</v>
      </c>
      <c r="M13" s="532">
        <v>20</v>
      </c>
      <c r="N13" s="23">
        <f t="shared" ref="N13:N21" si="4">D13*M13</f>
        <v>0</v>
      </c>
      <c r="O13" s="22">
        <f t="shared" ref="O13:O21" si="5">(N13*0.05)+N13</f>
        <v>0</v>
      </c>
      <c r="P13" s="22">
        <f>(O13*0.15)+O13</f>
        <v>0</v>
      </c>
      <c r="Q13" s="22">
        <f t="shared" ref="Q13:Q21" si="6">(P13*0.12)+P13</f>
        <v>0</v>
      </c>
      <c r="R13" s="22">
        <f t="shared" ref="R13:R21" si="7">(Q13*0.13)+Q13</f>
        <v>0</v>
      </c>
      <c r="U13" s="6"/>
    </row>
    <row r="14" spans="2:21" ht="30" customHeight="1" x14ac:dyDescent="0.3">
      <c r="B14" s="24" t="s">
        <v>9</v>
      </c>
      <c r="C14" s="528" t="s">
        <v>64</v>
      </c>
      <c r="D14" s="527"/>
      <c r="E14" s="22">
        <f>D14</f>
        <v>0</v>
      </c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7"/>
      <c r="K14" s="24" t="s">
        <v>9</v>
      </c>
      <c r="L14" s="528" t="s">
        <v>64</v>
      </c>
      <c r="M14" s="532">
        <v>30</v>
      </c>
      <c r="N14" s="23">
        <f t="shared" si="4"/>
        <v>0</v>
      </c>
      <c r="O14" s="22">
        <f t="shared" si="5"/>
        <v>0</v>
      </c>
      <c r="P14" s="22">
        <f>(O14*0.15)+O14</f>
        <v>0</v>
      </c>
      <c r="Q14" s="22">
        <f t="shared" si="6"/>
        <v>0</v>
      </c>
      <c r="R14" s="22">
        <f t="shared" si="7"/>
        <v>0</v>
      </c>
      <c r="U14" s="6"/>
    </row>
    <row r="15" spans="2:21" ht="30" customHeight="1" x14ac:dyDescent="0.3">
      <c r="B15" s="24" t="s">
        <v>10</v>
      </c>
      <c r="C15" s="529" t="s">
        <v>72</v>
      </c>
      <c r="D15" s="527"/>
      <c r="E15" s="22">
        <f t="shared" ref="E15:E21" si="8">D15</f>
        <v>0</v>
      </c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7"/>
      <c r="K15" s="24" t="s">
        <v>10</v>
      </c>
      <c r="L15" s="529" t="s">
        <v>72</v>
      </c>
      <c r="M15" s="532">
        <v>40</v>
      </c>
      <c r="N15" s="23">
        <f t="shared" si="4"/>
        <v>0</v>
      </c>
      <c r="O15" s="22">
        <f t="shared" si="5"/>
        <v>0</v>
      </c>
      <c r="P15" s="22">
        <f t="shared" ref="P15:P20" si="9">(O15*0.15)+O15</f>
        <v>0</v>
      </c>
      <c r="Q15" s="22">
        <f t="shared" si="6"/>
        <v>0</v>
      </c>
      <c r="R15" s="22">
        <f t="shared" si="7"/>
        <v>0</v>
      </c>
      <c r="U15" s="6"/>
    </row>
    <row r="16" spans="2:21" ht="30" customHeight="1" x14ac:dyDescent="0.3">
      <c r="B16" s="24" t="s">
        <v>66</v>
      </c>
      <c r="C16" s="529" t="s">
        <v>73</v>
      </c>
      <c r="D16" s="527"/>
      <c r="E16" s="22">
        <f t="shared" si="8"/>
        <v>0</v>
      </c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7"/>
      <c r="K16" s="24" t="s">
        <v>66</v>
      </c>
      <c r="L16" s="529" t="s">
        <v>73</v>
      </c>
      <c r="M16" s="532">
        <v>50</v>
      </c>
      <c r="N16" s="23">
        <f t="shared" si="4"/>
        <v>0</v>
      </c>
      <c r="O16" s="22">
        <f t="shared" si="5"/>
        <v>0</v>
      </c>
      <c r="P16" s="22">
        <f t="shared" si="9"/>
        <v>0</v>
      </c>
      <c r="Q16" s="22">
        <f t="shared" si="6"/>
        <v>0</v>
      </c>
      <c r="R16" s="22">
        <f t="shared" si="7"/>
        <v>0</v>
      </c>
      <c r="U16" s="6"/>
    </row>
    <row r="17" spans="2:21" ht="30" customHeight="1" x14ac:dyDescent="0.3">
      <c r="B17" s="24" t="s">
        <v>67</v>
      </c>
      <c r="C17" s="529" t="s">
        <v>74</v>
      </c>
      <c r="D17" s="527"/>
      <c r="E17" s="22">
        <f t="shared" si="8"/>
        <v>0</v>
      </c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7"/>
      <c r="K17" s="24" t="s">
        <v>67</v>
      </c>
      <c r="L17" s="529" t="s">
        <v>74</v>
      </c>
      <c r="M17" s="532">
        <v>60</v>
      </c>
      <c r="N17" s="23">
        <f t="shared" si="4"/>
        <v>0</v>
      </c>
      <c r="O17" s="22">
        <f t="shared" si="5"/>
        <v>0</v>
      </c>
      <c r="P17" s="22">
        <f t="shared" si="9"/>
        <v>0</v>
      </c>
      <c r="Q17" s="22">
        <f t="shared" si="6"/>
        <v>0</v>
      </c>
      <c r="R17" s="22">
        <f t="shared" si="7"/>
        <v>0</v>
      </c>
      <c r="U17" s="6"/>
    </row>
    <row r="18" spans="2:21" ht="30" customHeight="1" x14ac:dyDescent="0.3">
      <c r="B18" s="24" t="s">
        <v>68</v>
      </c>
      <c r="C18" s="529" t="s">
        <v>75</v>
      </c>
      <c r="D18" s="527"/>
      <c r="E18" s="22">
        <f t="shared" si="8"/>
        <v>0</v>
      </c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7"/>
      <c r="K18" s="24" t="s">
        <v>68</v>
      </c>
      <c r="L18" s="529" t="s">
        <v>75</v>
      </c>
      <c r="M18" s="532">
        <v>70</v>
      </c>
      <c r="N18" s="23">
        <f t="shared" si="4"/>
        <v>0</v>
      </c>
      <c r="O18" s="22">
        <f t="shared" si="5"/>
        <v>0</v>
      </c>
      <c r="P18" s="22">
        <f t="shared" si="9"/>
        <v>0</v>
      </c>
      <c r="Q18" s="22">
        <f t="shared" si="6"/>
        <v>0</v>
      </c>
      <c r="R18" s="22">
        <f t="shared" si="7"/>
        <v>0</v>
      </c>
      <c r="U18" s="6"/>
    </row>
    <row r="19" spans="2:21" ht="30" customHeight="1" x14ac:dyDescent="0.3">
      <c r="B19" s="24" t="s">
        <v>69</v>
      </c>
      <c r="C19" s="529" t="s">
        <v>76</v>
      </c>
      <c r="D19" s="527"/>
      <c r="E19" s="22">
        <f t="shared" si="8"/>
        <v>0</v>
      </c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7"/>
      <c r="K19" s="24" t="s">
        <v>69</v>
      </c>
      <c r="L19" s="529" t="s">
        <v>76</v>
      </c>
      <c r="M19" s="532">
        <v>80</v>
      </c>
      <c r="N19" s="23">
        <f t="shared" si="4"/>
        <v>0</v>
      </c>
      <c r="O19" s="22">
        <f t="shared" si="5"/>
        <v>0</v>
      </c>
      <c r="P19" s="22">
        <f t="shared" si="9"/>
        <v>0</v>
      </c>
      <c r="Q19" s="22">
        <f t="shared" si="6"/>
        <v>0</v>
      </c>
      <c r="R19" s="22">
        <f t="shared" si="7"/>
        <v>0</v>
      </c>
      <c r="U19" s="6"/>
    </row>
    <row r="20" spans="2:21" ht="30" customHeight="1" x14ac:dyDescent="0.3">
      <c r="B20" s="24" t="s">
        <v>71</v>
      </c>
      <c r="C20" s="529" t="s">
        <v>77</v>
      </c>
      <c r="D20" s="527"/>
      <c r="E20" s="22">
        <f t="shared" si="8"/>
        <v>0</v>
      </c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7"/>
      <c r="K20" s="24" t="s">
        <v>71</v>
      </c>
      <c r="L20" s="529" t="s">
        <v>77</v>
      </c>
      <c r="M20" s="532">
        <v>80</v>
      </c>
      <c r="N20" s="23">
        <f t="shared" si="4"/>
        <v>0</v>
      </c>
      <c r="O20" s="22">
        <f t="shared" si="5"/>
        <v>0</v>
      </c>
      <c r="P20" s="22">
        <f t="shared" si="9"/>
        <v>0</v>
      </c>
      <c r="Q20" s="22">
        <f t="shared" si="6"/>
        <v>0</v>
      </c>
      <c r="R20" s="22">
        <f t="shared" si="7"/>
        <v>0</v>
      </c>
      <c r="U20" s="6"/>
    </row>
    <row r="21" spans="2:21" ht="30" customHeight="1" thickBot="1" x14ac:dyDescent="0.35">
      <c r="B21" s="25" t="s">
        <v>70</v>
      </c>
      <c r="C21" s="530" t="s">
        <v>65</v>
      </c>
      <c r="D21" s="531"/>
      <c r="E21" s="26">
        <f t="shared" si="8"/>
        <v>0</v>
      </c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7"/>
      <c r="K21" s="25" t="s">
        <v>70</v>
      </c>
      <c r="L21" s="530" t="s">
        <v>65</v>
      </c>
      <c r="M21" s="532">
        <v>100</v>
      </c>
      <c r="N21" s="27">
        <f t="shared" si="4"/>
        <v>0</v>
      </c>
      <c r="O21" s="22">
        <f t="shared" si="5"/>
        <v>0</v>
      </c>
      <c r="P21" s="26">
        <f>(O21*0.15)+O21</f>
        <v>0</v>
      </c>
      <c r="Q21" s="22">
        <f t="shared" si="6"/>
        <v>0</v>
      </c>
      <c r="R21" s="22">
        <f t="shared" si="7"/>
        <v>0</v>
      </c>
      <c r="U21" s="6"/>
    </row>
    <row r="22" spans="2:21" ht="30" customHeight="1" thickTop="1" thickBot="1" x14ac:dyDescent="0.35">
      <c r="B22" s="71" t="s">
        <v>11</v>
      </c>
      <c r="C22" s="428"/>
      <c r="D22" s="429"/>
      <c r="E22" s="175">
        <f>SUM(E12:E21)</f>
        <v>12000</v>
      </c>
      <c r="F22" s="171">
        <f>SUM(F12:F21)</f>
        <v>12600</v>
      </c>
      <c r="G22" s="171">
        <f>SUM(G12:G21)</f>
        <v>13860</v>
      </c>
      <c r="H22" s="171">
        <f t="shared" ref="H22:I22" si="10">SUM(H12:H21)</f>
        <v>15523.2</v>
      </c>
      <c r="I22" s="171">
        <f t="shared" si="10"/>
        <v>17541.216</v>
      </c>
      <c r="J22" s="7"/>
      <c r="K22" s="73" t="s">
        <v>11</v>
      </c>
      <c r="L22" s="533"/>
      <c r="M22" s="534">
        <f>SUM(M12:M21)</f>
        <v>540</v>
      </c>
      <c r="N22" s="170">
        <f>SUM(N12:N21)</f>
        <v>120000</v>
      </c>
      <c r="O22" s="170">
        <f>SUM(O12:O21)</f>
        <v>126000</v>
      </c>
      <c r="P22" s="170">
        <f>SUM(P12:P21)</f>
        <v>138600</v>
      </c>
      <c r="Q22" s="170">
        <f t="shared" ref="Q22:R22" si="11">SUM(Q12:Q21)</f>
        <v>155232</v>
      </c>
      <c r="R22" s="170">
        <f t="shared" si="11"/>
        <v>175412.16</v>
      </c>
      <c r="U22" s="6"/>
    </row>
    <row r="23" spans="2:21" ht="30" customHeight="1" thickBot="1" x14ac:dyDescent="0.35">
      <c r="B23" s="72" t="s">
        <v>12</v>
      </c>
      <c r="C23" s="420"/>
      <c r="D23" s="421"/>
      <c r="E23" s="174"/>
      <c r="F23" s="174">
        <f>(F22-E22)/E22</f>
        <v>0.05</v>
      </c>
      <c r="G23" s="174">
        <f>(G22-F22)/F22</f>
        <v>0.1</v>
      </c>
      <c r="H23" s="174">
        <f t="shared" ref="H23:I23" si="12">(H22-G22)/G22</f>
        <v>0.12000000000000005</v>
      </c>
      <c r="I23" s="174">
        <f t="shared" si="12"/>
        <v>0.12999999999999998</v>
      </c>
      <c r="J23" s="7"/>
      <c r="K23" s="73" t="s">
        <v>12</v>
      </c>
      <c r="L23" s="511"/>
      <c r="M23" s="512">
        <f>M22/10</f>
        <v>54</v>
      </c>
      <c r="N23" s="172"/>
      <c r="O23" s="173">
        <f>(O22-N22)/N22</f>
        <v>0.05</v>
      </c>
      <c r="P23" s="173">
        <f>(P22-O22)/O22</f>
        <v>0.1</v>
      </c>
      <c r="Q23" s="173">
        <f>(Q22-P22)/P22</f>
        <v>0.12</v>
      </c>
      <c r="R23" s="173">
        <f>(R22-Q22)/Q22</f>
        <v>0.13000000000000003</v>
      </c>
      <c r="U23" s="6"/>
    </row>
    <row r="24" spans="2:21" ht="30" customHeight="1" x14ac:dyDescent="0.3">
      <c r="B24" s="28"/>
      <c r="C24" s="29"/>
      <c r="D24" s="29"/>
      <c r="E24" s="29"/>
      <c r="F24" s="29"/>
      <c r="G24" s="29"/>
      <c r="H24" s="167"/>
      <c r="I24" s="167"/>
      <c r="J24" s="30"/>
      <c r="K24" s="28"/>
      <c r="L24" s="31"/>
      <c r="M24" s="31"/>
      <c r="N24" s="29"/>
      <c r="O24" s="32"/>
      <c r="P24" s="32"/>
      <c r="U24" s="6"/>
    </row>
    <row r="25" spans="2:21" ht="30" customHeight="1" x14ac:dyDescent="0.3">
      <c r="B25" s="422" t="s">
        <v>208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U25" s="6"/>
    </row>
    <row r="26" spans="2:21" ht="30" customHeight="1" thickBot="1" x14ac:dyDescent="0.35"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U26" s="6"/>
    </row>
    <row r="27" spans="2:21" ht="30" customHeight="1" thickBot="1" x14ac:dyDescent="0.35">
      <c r="B27" s="7"/>
      <c r="C27" s="7"/>
      <c r="D27" s="7"/>
      <c r="E27" s="7"/>
      <c r="F27" s="359" t="s">
        <v>0</v>
      </c>
      <c r="G27" s="360"/>
      <c r="H27" s="360"/>
      <c r="I27" s="361"/>
      <c r="J27" s="365">
        <f>(E22*0.04)+E22</f>
        <v>12480</v>
      </c>
      <c r="K27" s="366"/>
      <c r="L27" s="367"/>
      <c r="M27" s="75">
        <v>1.04</v>
      </c>
      <c r="N27" s="164">
        <f>M72/J27</f>
        <v>8.0128205128205128</v>
      </c>
      <c r="O27" s="7"/>
      <c r="P27" s="7"/>
      <c r="U27" s="6"/>
    </row>
    <row r="28" spans="2:21" ht="30" customHeight="1" thickBot="1" x14ac:dyDescent="0.35">
      <c r="B28" s="7"/>
      <c r="C28" s="7"/>
      <c r="D28" s="7"/>
      <c r="E28" s="7"/>
      <c r="F28" s="359" t="s">
        <v>1</v>
      </c>
      <c r="G28" s="360"/>
      <c r="H28" s="360"/>
      <c r="I28" s="361"/>
      <c r="J28" s="368">
        <f>(F22*0.05)+F22</f>
        <v>13230</v>
      </c>
      <c r="K28" s="369"/>
      <c r="L28" s="370"/>
      <c r="M28" s="75">
        <v>1.05</v>
      </c>
      <c r="N28" s="164">
        <f>N72/J28</f>
        <v>8.0876795162509456</v>
      </c>
      <c r="O28" s="7"/>
      <c r="P28" s="7"/>
      <c r="U28" s="6"/>
    </row>
    <row r="29" spans="2:21" ht="30" customHeight="1" thickBot="1" x14ac:dyDescent="0.35">
      <c r="B29" s="7"/>
      <c r="C29" s="7"/>
      <c r="D29" s="7"/>
      <c r="E29" s="7"/>
      <c r="F29" s="359" t="s">
        <v>2</v>
      </c>
      <c r="G29" s="360"/>
      <c r="H29" s="360"/>
      <c r="I29" s="361"/>
      <c r="J29" s="362">
        <f>(G22*0.06)+G22</f>
        <v>14691.6</v>
      </c>
      <c r="K29" s="363"/>
      <c r="L29" s="364"/>
      <c r="M29" s="75">
        <v>1.06</v>
      </c>
      <c r="N29" s="164">
        <f>O72/J29</f>
        <v>8.0113806528900859</v>
      </c>
      <c r="O29" s="7"/>
      <c r="P29" s="7"/>
      <c r="U29" s="6"/>
    </row>
    <row r="30" spans="2:21" ht="30" customHeight="1" thickBot="1" x14ac:dyDescent="0.35">
      <c r="B30" s="7"/>
      <c r="C30" s="7"/>
      <c r="D30" s="7"/>
      <c r="E30" s="7"/>
      <c r="F30" s="359" t="s">
        <v>211</v>
      </c>
      <c r="G30" s="360"/>
      <c r="H30" s="360"/>
      <c r="I30" s="361"/>
      <c r="J30" s="362">
        <f>(H22*0.07)+H22</f>
        <v>16609.824000000001</v>
      </c>
      <c r="K30" s="363"/>
      <c r="L30" s="364"/>
      <c r="M30" s="75">
        <v>1.07</v>
      </c>
      <c r="N30" s="164">
        <f>O73/J30</f>
        <v>0</v>
      </c>
      <c r="O30" s="7"/>
      <c r="P30" s="7"/>
      <c r="U30" s="6"/>
    </row>
    <row r="31" spans="2:21" ht="30" customHeight="1" thickBot="1" x14ac:dyDescent="0.35">
      <c r="B31" s="7"/>
      <c r="C31" s="7"/>
      <c r="D31" s="7"/>
      <c r="E31" s="7"/>
      <c r="F31" s="359" t="s">
        <v>212</v>
      </c>
      <c r="G31" s="360"/>
      <c r="H31" s="360"/>
      <c r="I31" s="361"/>
      <c r="J31" s="362">
        <f>(I22*0.08)+I22</f>
        <v>18944.513279999999</v>
      </c>
      <c r="K31" s="363"/>
      <c r="L31" s="364"/>
      <c r="M31" s="75">
        <v>1.08</v>
      </c>
      <c r="N31" s="164">
        <f>O74/J31</f>
        <v>0</v>
      </c>
      <c r="O31" s="7"/>
      <c r="P31" s="7"/>
    </row>
    <row r="32" spans="2:21" s="194" customFormat="1" ht="30" customHeight="1" x14ac:dyDescent="0.3">
      <c r="B32" s="30"/>
      <c r="C32" s="30"/>
      <c r="D32" s="30"/>
      <c r="E32" s="30"/>
      <c r="F32" s="34"/>
      <c r="G32" s="34"/>
      <c r="H32" s="34"/>
      <c r="I32" s="34"/>
      <c r="J32" s="190"/>
      <c r="K32" s="190"/>
      <c r="L32" s="190"/>
      <c r="M32" s="191"/>
      <c r="N32" s="192"/>
      <c r="O32" s="30"/>
      <c r="P32" s="30"/>
      <c r="Q32" s="193"/>
      <c r="R32" s="193"/>
      <c r="S32" s="193"/>
      <c r="T32" s="193"/>
      <c r="U32" s="193"/>
    </row>
    <row r="33" spans="2:23" ht="30" customHeight="1" x14ac:dyDescent="0.3">
      <c r="B33" s="395" t="s">
        <v>223</v>
      </c>
      <c r="C33" s="395"/>
      <c r="D33" s="395"/>
      <c r="E33" s="395"/>
      <c r="F33" s="395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23" ht="30" customHeight="1" x14ac:dyDescent="0.3">
      <c r="B34" s="438" t="s">
        <v>84</v>
      </c>
      <c r="C34" s="43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23" ht="30" customHeight="1" x14ac:dyDescent="0.3">
      <c r="B35" s="431" t="s">
        <v>87</v>
      </c>
      <c r="C35" s="431"/>
      <c r="D35" s="431"/>
      <c r="E35" s="431"/>
      <c r="F35" s="3"/>
      <c r="G35" s="3"/>
      <c r="H35" s="3"/>
      <c r="I35" s="3"/>
      <c r="J35" s="3"/>
      <c r="K35" s="3"/>
      <c r="L35" s="431" t="s">
        <v>88</v>
      </c>
      <c r="M35" s="431"/>
      <c r="N35" s="431"/>
      <c r="O35" s="431"/>
      <c r="P35" s="7"/>
      <c r="Q35" s="7"/>
      <c r="V35" s="5"/>
    </row>
    <row r="36" spans="2:23" ht="30" customHeight="1" thickBot="1" x14ac:dyDescent="0.35">
      <c r="B36" s="8"/>
      <c r="C36" s="7"/>
      <c r="D36" s="7"/>
      <c r="E36" s="7"/>
      <c r="F36" s="7"/>
      <c r="G36" s="7"/>
      <c r="H36" s="7"/>
      <c r="I36" s="7"/>
      <c r="J36" s="7"/>
      <c r="K36" s="7"/>
      <c r="L36" s="8"/>
      <c r="M36" s="7"/>
      <c r="N36" s="7"/>
      <c r="O36" s="7"/>
      <c r="P36" s="7"/>
      <c r="Q36" s="7"/>
      <c r="V36" s="5"/>
    </row>
    <row r="37" spans="2:23" ht="54" customHeight="1" thickBot="1" x14ac:dyDescent="0.35">
      <c r="B37" s="35" t="s">
        <v>22</v>
      </c>
      <c r="C37" s="36" t="s">
        <v>23</v>
      </c>
      <c r="D37" s="37" t="s">
        <v>24</v>
      </c>
      <c r="E37" s="38" t="s">
        <v>25</v>
      </c>
      <c r="F37" s="7"/>
      <c r="G37" s="7"/>
      <c r="H37" s="7"/>
      <c r="I37" s="7"/>
      <c r="J37" s="7"/>
      <c r="K37" s="7"/>
      <c r="L37" s="35" t="s">
        <v>22</v>
      </c>
      <c r="M37" s="36" t="s">
        <v>204</v>
      </c>
      <c r="N37" s="37" t="s">
        <v>24</v>
      </c>
      <c r="O37" s="38" t="s">
        <v>25</v>
      </c>
      <c r="P37" s="7"/>
      <c r="Q37" s="7"/>
      <c r="V37" s="5"/>
    </row>
    <row r="38" spans="2:23" ht="30" customHeight="1" x14ac:dyDescent="0.3">
      <c r="B38" s="39">
        <v>1</v>
      </c>
      <c r="C38" s="535"/>
      <c r="D38" s="536"/>
      <c r="E38" s="537">
        <v>10000</v>
      </c>
      <c r="F38" s="7"/>
      <c r="G38" s="7"/>
      <c r="H38" s="7"/>
      <c r="I38" s="7"/>
      <c r="J38" s="7"/>
      <c r="K38" s="7"/>
      <c r="L38" s="513">
        <v>1</v>
      </c>
      <c r="M38" s="535"/>
      <c r="N38" s="536"/>
      <c r="O38" s="537">
        <v>2000</v>
      </c>
      <c r="P38" s="7"/>
      <c r="Q38" s="7"/>
      <c r="V38" s="5"/>
    </row>
    <row r="39" spans="2:23" ht="30" customHeight="1" x14ac:dyDescent="0.3">
      <c r="B39" s="42">
        <v>2</v>
      </c>
      <c r="C39" s="538"/>
      <c r="D39" s="539"/>
      <c r="E39" s="537">
        <v>20000</v>
      </c>
      <c r="F39" s="7"/>
      <c r="G39" s="7"/>
      <c r="H39" s="7"/>
      <c r="I39" s="7"/>
      <c r="J39" s="7"/>
      <c r="K39" s="7"/>
      <c r="L39" s="514">
        <v>2</v>
      </c>
      <c r="M39" s="538"/>
      <c r="N39" s="539"/>
      <c r="O39" s="537">
        <v>3000</v>
      </c>
      <c r="P39" s="7"/>
      <c r="Q39" s="7"/>
      <c r="V39" s="5"/>
    </row>
    <row r="40" spans="2:23" ht="30" customHeight="1" x14ac:dyDescent="0.3">
      <c r="B40" s="44">
        <v>3</v>
      </c>
      <c r="C40" s="538"/>
      <c r="D40" s="539"/>
      <c r="E40" s="537">
        <v>30000</v>
      </c>
      <c r="F40" s="18"/>
      <c r="G40" s="18"/>
      <c r="H40" s="18"/>
      <c r="I40" s="18"/>
      <c r="J40" s="18"/>
      <c r="K40" s="18"/>
      <c r="L40" s="515">
        <v>3</v>
      </c>
      <c r="M40" s="538"/>
      <c r="N40" s="539"/>
      <c r="O40" s="537">
        <v>4000</v>
      </c>
      <c r="P40" s="7"/>
      <c r="Q40" s="7"/>
      <c r="V40" s="5"/>
    </row>
    <row r="41" spans="2:23" ht="30" customHeight="1" x14ac:dyDescent="0.3">
      <c r="B41" s="42">
        <v>4</v>
      </c>
      <c r="C41" s="538"/>
      <c r="D41" s="539"/>
      <c r="E41" s="537">
        <v>40000</v>
      </c>
      <c r="F41" s="1"/>
      <c r="G41" s="1"/>
      <c r="H41" s="1"/>
      <c r="I41" s="1"/>
      <c r="J41" s="1"/>
      <c r="K41" s="7"/>
      <c r="L41" s="514">
        <v>4</v>
      </c>
      <c r="M41" s="538"/>
      <c r="N41" s="539"/>
      <c r="O41" s="537">
        <v>5000</v>
      </c>
      <c r="P41" s="7"/>
      <c r="Q41" s="7"/>
      <c r="V41" s="5"/>
    </row>
    <row r="42" spans="2:23" ht="30" customHeight="1" x14ac:dyDescent="0.3">
      <c r="B42" s="44">
        <v>5</v>
      </c>
      <c r="C42" s="538"/>
      <c r="D42" s="539"/>
      <c r="E42" s="537">
        <v>50000</v>
      </c>
      <c r="F42" s="1"/>
      <c r="G42" s="1"/>
      <c r="H42" s="1"/>
      <c r="I42" s="1"/>
      <c r="J42" s="1"/>
      <c r="K42" s="7"/>
      <c r="L42" s="515">
        <v>5</v>
      </c>
      <c r="M42" s="538"/>
      <c r="N42" s="539"/>
      <c r="O42" s="537">
        <v>6000</v>
      </c>
      <c r="P42" s="7"/>
      <c r="Q42" s="7"/>
      <c r="V42" s="5"/>
    </row>
    <row r="43" spans="2:23" ht="30" customHeight="1" x14ac:dyDescent="0.3">
      <c r="B43" s="42">
        <v>6</v>
      </c>
      <c r="C43" s="538"/>
      <c r="D43" s="539"/>
      <c r="E43" s="537">
        <v>60000</v>
      </c>
      <c r="F43" s="1"/>
      <c r="G43" s="1"/>
      <c r="H43" s="1"/>
      <c r="I43" s="1"/>
      <c r="J43" s="1"/>
      <c r="K43" s="7"/>
      <c r="L43" s="514">
        <v>6</v>
      </c>
      <c r="M43" s="538"/>
      <c r="N43" s="539"/>
      <c r="O43" s="537">
        <v>7000</v>
      </c>
      <c r="P43" s="7"/>
      <c r="Q43" s="7"/>
      <c r="V43" s="5"/>
    </row>
    <row r="44" spans="2:23" ht="30" customHeight="1" x14ac:dyDescent="0.3">
      <c r="B44" s="44">
        <v>7</v>
      </c>
      <c r="C44" s="538"/>
      <c r="D44" s="539"/>
      <c r="E44" s="537">
        <f t="shared" ref="E44:E45" si="13">+C44*D44</f>
        <v>0</v>
      </c>
      <c r="F44" s="1"/>
      <c r="G44" s="1"/>
      <c r="H44" s="1"/>
      <c r="I44" s="1"/>
      <c r="J44" s="1"/>
      <c r="K44" s="7"/>
      <c r="L44" s="515">
        <v>7</v>
      </c>
      <c r="M44" s="538"/>
      <c r="N44" s="539"/>
      <c r="O44" s="537">
        <v>8000</v>
      </c>
      <c r="P44" s="7"/>
      <c r="Q44" s="7"/>
      <c r="V44" s="5"/>
    </row>
    <row r="45" spans="2:23" ht="30" customHeight="1" thickBot="1" x14ac:dyDescent="0.35">
      <c r="B45" s="46">
        <v>8</v>
      </c>
      <c r="C45" s="540"/>
      <c r="D45" s="541"/>
      <c r="E45" s="542">
        <f t="shared" si="13"/>
        <v>0</v>
      </c>
      <c r="F45" s="1"/>
      <c r="G45" s="1"/>
      <c r="H45" s="1"/>
      <c r="I45" s="1"/>
      <c r="J45" s="1"/>
      <c r="K45" s="7"/>
      <c r="L45" s="516">
        <v>8</v>
      </c>
      <c r="M45" s="540"/>
      <c r="N45" s="541"/>
      <c r="O45" s="542">
        <f t="shared" ref="O45" si="14">+M45*N45</f>
        <v>0</v>
      </c>
      <c r="P45" s="7"/>
      <c r="Q45" s="7"/>
      <c r="V45" s="5"/>
    </row>
    <row r="46" spans="2:23" ht="30" customHeight="1" thickTop="1" thickBot="1" x14ac:dyDescent="0.35">
      <c r="B46" s="412" t="s">
        <v>26</v>
      </c>
      <c r="C46" s="413"/>
      <c r="D46" s="413"/>
      <c r="E46" s="149">
        <f>SUM(E38:E45)</f>
        <v>210000</v>
      </c>
      <c r="F46" s="1"/>
      <c r="G46" s="1"/>
      <c r="H46" s="1"/>
      <c r="I46" s="1"/>
      <c r="J46" s="1"/>
      <c r="K46" s="7"/>
      <c r="L46" s="517" t="s">
        <v>80</v>
      </c>
      <c r="M46" s="518"/>
      <c r="N46" s="518"/>
      <c r="O46" s="519">
        <f>SUM(O38:O45)</f>
        <v>35000</v>
      </c>
      <c r="P46" s="7"/>
      <c r="Q46" s="7"/>
      <c r="V46" s="5"/>
    </row>
    <row r="47" spans="2:23" ht="30" customHeight="1" x14ac:dyDescent="0.3">
      <c r="B47" s="28"/>
      <c r="C47" s="414"/>
      <c r="D47" s="414"/>
      <c r="E47" s="29"/>
      <c r="F47" s="29"/>
      <c r="G47" s="29"/>
      <c r="H47" s="167"/>
      <c r="I47" s="167"/>
      <c r="J47" s="29"/>
      <c r="K47" s="29"/>
      <c r="L47" s="7"/>
      <c r="M47" s="31"/>
      <c r="N47" s="31"/>
      <c r="O47" s="29"/>
      <c r="P47" s="32"/>
      <c r="Q47" s="7"/>
      <c r="V47" s="5"/>
      <c r="W47" s="5"/>
    </row>
    <row r="48" spans="2:23" ht="30" customHeight="1" x14ac:dyDescent="0.3">
      <c r="B48" s="33"/>
      <c r="C48" s="1"/>
      <c r="D48" s="1"/>
      <c r="E48" s="1"/>
      <c r="F48" s="1"/>
      <c r="G48" s="1"/>
      <c r="H48" s="1"/>
      <c r="I48" s="1"/>
      <c r="J48" s="1"/>
      <c r="K48" s="1"/>
      <c r="L48" s="7"/>
      <c r="M48" s="48"/>
      <c r="N48" s="48"/>
      <c r="O48" s="48"/>
      <c r="P48" s="48"/>
      <c r="Q48" s="7"/>
      <c r="V48" s="5"/>
      <c r="W48" s="5"/>
    </row>
    <row r="49" spans="2:23" ht="30" customHeight="1" x14ac:dyDescent="0.3">
      <c r="B49" s="49"/>
      <c r="C49" s="1"/>
      <c r="D49" s="1"/>
      <c r="E49" s="1"/>
      <c r="F49" s="1"/>
      <c r="G49" s="1"/>
      <c r="H49" s="1"/>
      <c r="I49" s="1"/>
      <c r="J49" s="1"/>
      <c r="K49" s="1"/>
      <c r="L49" s="48"/>
      <c r="M49" s="48"/>
      <c r="N49" s="48"/>
      <c r="O49" s="48"/>
      <c r="P49" s="48"/>
      <c r="Q49" s="7"/>
      <c r="V49" s="5"/>
      <c r="W49" s="5"/>
    </row>
    <row r="50" spans="2:23" ht="30" customHeight="1" x14ac:dyDescent="0.3">
      <c r="B50" s="415" t="s">
        <v>205</v>
      </c>
      <c r="C50" s="415"/>
      <c r="D50" s="50"/>
      <c r="E50" s="7"/>
      <c r="F50" s="51"/>
      <c r="G50" s="51"/>
      <c r="H50" s="51"/>
      <c r="I50" s="51"/>
      <c r="J50" s="51"/>
      <c r="K50" s="51"/>
      <c r="L50" s="415" t="s">
        <v>89</v>
      </c>
      <c r="M50" s="415"/>
      <c r="N50" s="50"/>
      <c r="O50" s="7"/>
      <c r="P50" s="7"/>
      <c r="Q50" s="7"/>
      <c r="V50" s="5"/>
    </row>
    <row r="51" spans="2:23" ht="30" customHeight="1" thickBot="1" x14ac:dyDescent="0.35">
      <c r="B51" s="8"/>
      <c r="C51" s="7"/>
      <c r="D51" s="7"/>
      <c r="E51" s="7"/>
      <c r="F51" s="48"/>
      <c r="G51" s="48"/>
      <c r="H51" s="48"/>
      <c r="I51" s="48"/>
      <c r="J51" s="48"/>
      <c r="K51" s="48"/>
      <c r="L51" s="7"/>
      <c r="M51" s="8"/>
      <c r="N51" s="7"/>
      <c r="O51" s="7"/>
      <c r="P51" s="7"/>
      <c r="Q51" s="7"/>
      <c r="V51" s="5"/>
      <c r="W51" s="5"/>
    </row>
    <row r="52" spans="2:23" ht="46.5" customHeight="1" thickBot="1" x14ac:dyDescent="0.35">
      <c r="B52" s="35" t="s">
        <v>22</v>
      </c>
      <c r="C52" s="36" t="s">
        <v>28</v>
      </c>
      <c r="D52" s="37" t="s">
        <v>24</v>
      </c>
      <c r="E52" s="38" t="s">
        <v>25</v>
      </c>
      <c r="F52" s="48"/>
      <c r="G52" s="48"/>
      <c r="H52" s="48"/>
      <c r="I52" s="48"/>
      <c r="J52" s="48"/>
      <c r="K52" s="7"/>
      <c r="L52" s="35" t="s">
        <v>22</v>
      </c>
      <c r="M52" s="52" t="s">
        <v>32</v>
      </c>
      <c r="N52" s="36"/>
      <c r="O52" s="38" t="s">
        <v>25</v>
      </c>
      <c r="P52" s="7"/>
      <c r="Q52" s="7"/>
      <c r="V52" s="5"/>
    </row>
    <row r="53" spans="2:23" ht="46.5" customHeight="1" x14ac:dyDescent="0.3">
      <c r="B53" s="39">
        <v>1</v>
      </c>
      <c r="C53" s="40" t="s">
        <v>27</v>
      </c>
      <c r="D53" s="543"/>
      <c r="E53" s="537">
        <v>1000</v>
      </c>
      <c r="F53" s="48"/>
      <c r="G53" s="48"/>
      <c r="H53" s="48"/>
      <c r="I53" s="48"/>
      <c r="J53" s="48"/>
      <c r="K53" s="7"/>
      <c r="L53" s="39">
        <v>1</v>
      </c>
      <c r="M53" s="416" t="s">
        <v>26</v>
      </c>
      <c r="N53" s="417"/>
      <c r="O53" s="148">
        <f>E46</f>
        <v>210000</v>
      </c>
      <c r="P53" s="7"/>
      <c r="Q53" s="7"/>
      <c r="V53" s="5"/>
    </row>
    <row r="54" spans="2:23" ht="46.5" customHeight="1" x14ac:dyDescent="0.3">
      <c r="B54" s="42">
        <v>2</v>
      </c>
      <c r="C54" s="43" t="s">
        <v>29</v>
      </c>
      <c r="D54" s="544"/>
      <c r="E54" s="537">
        <v>2000</v>
      </c>
      <c r="F54" s="48"/>
      <c r="G54" s="48"/>
      <c r="H54" s="48"/>
      <c r="I54" s="48"/>
      <c r="J54" s="48"/>
      <c r="K54" s="7"/>
      <c r="L54" s="42">
        <v>2</v>
      </c>
      <c r="M54" s="435" t="s">
        <v>80</v>
      </c>
      <c r="N54" s="436"/>
      <c r="O54" s="150">
        <f>O46</f>
        <v>35000</v>
      </c>
      <c r="P54" s="7"/>
      <c r="Q54" s="7"/>
      <c r="V54" s="5"/>
    </row>
    <row r="55" spans="2:23" ht="46.5" customHeight="1" thickBot="1" x14ac:dyDescent="0.35">
      <c r="B55" s="44">
        <v>3</v>
      </c>
      <c r="C55" s="45" t="s">
        <v>30</v>
      </c>
      <c r="D55" s="544"/>
      <c r="E55" s="537">
        <v>3000</v>
      </c>
      <c r="F55" s="53"/>
      <c r="G55" s="53"/>
      <c r="H55" s="53"/>
      <c r="I55" s="53"/>
      <c r="J55" s="53"/>
      <c r="K55" s="7"/>
      <c r="L55" s="54">
        <v>3</v>
      </c>
      <c r="M55" s="446" t="s">
        <v>206</v>
      </c>
      <c r="N55" s="447"/>
      <c r="O55" s="151">
        <f>E57</f>
        <v>10000</v>
      </c>
      <c r="P55" s="7"/>
      <c r="Q55" s="7"/>
      <c r="V55" s="5"/>
    </row>
    <row r="56" spans="2:23" ht="46.5" customHeight="1" thickTop="1" thickBot="1" x14ac:dyDescent="0.35">
      <c r="B56" s="46">
        <v>4</v>
      </c>
      <c r="C56" s="47" t="s">
        <v>31</v>
      </c>
      <c r="D56" s="545"/>
      <c r="E56" s="542">
        <v>4000</v>
      </c>
      <c r="F56" s="48"/>
      <c r="G56" s="48"/>
      <c r="H56" s="48"/>
      <c r="I56" s="48"/>
      <c r="J56" s="48"/>
      <c r="K56" s="7"/>
      <c r="L56" s="439" t="s">
        <v>79</v>
      </c>
      <c r="M56" s="440"/>
      <c r="N56" s="441"/>
      <c r="O56" s="410">
        <f>O53+O54+O55</f>
        <v>255000</v>
      </c>
      <c r="P56" s="7"/>
      <c r="Q56" s="7"/>
      <c r="V56" s="5"/>
    </row>
    <row r="57" spans="2:23" ht="46.5" customHeight="1" thickTop="1" thickBot="1" x14ac:dyDescent="0.35">
      <c r="B57" s="412" t="s">
        <v>206</v>
      </c>
      <c r="C57" s="413"/>
      <c r="D57" s="413"/>
      <c r="E57" s="149">
        <f>SUM(E53:E56)</f>
        <v>10000</v>
      </c>
      <c r="F57" s="48"/>
      <c r="G57" s="48"/>
      <c r="H57" s="48"/>
      <c r="I57" s="48"/>
      <c r="J57" s="48"/>
      <c r="K57" s="7"/>
      <c r="L57" s="442"/>
      <c r="M57" s="443"/>
      <c r="N57" s="444"/>
      <c r="O57" s="411"/>
      <c r="P57" s="7"/>
      <c r="Q57" s="7"/>
      <c r="V57" s="5"/>
    </row>
    <row r="58" spans="2:23" ht="30" customHeight="1" x14ac:dyDescent="0.3">
      <c r="B58" s="48"/>
      <c r="C58" s="48"/>
      <c r="D58" s="48"/>
      <c r="E58" s="48"/>
      <c r="F58" s="48"/>
      <c r="G58" s="48"/>
      <c r="H58" s="48"/>
      <c r="I58" s="48"/>
      <c r="J58" s="48"/>
      <c r="K58" s="7"/>
      <c r="L58" s="48"/>
      <c r="M58" s="48"/>
      <c r="N58" s="48"/>
      <c r="O58" s="34">
        <f>O56</f>
        <v>255000</v>
      </c>
      <c r="P58" s="7"/>
      <c r="Q58" s="7"/>
      <c r="V58" s="5"/>
    </row>
    <row r="59" spans="2:23" ht="30" customHeight="1" x14ac:dyDescent="0.3">
      <c r="B59" s="48"/>
      <c r="C59" s="48"/>
      <c r="D59" s="48"/>
      <c r="E59" s="48"/>
      <c r="F59" s="48"/>
      <c r="G59" s="48"/>
      <c r="H59" s="48"/>
      <c r="I59" s="48"/>
      <c r="J59" s="48"/>
      <c r="K59" s="7"/>
      <c r="L59" s="445" t="s">
        <v>207</v>
      </c>
      <c r="M59" s="445"/>
      <c r="N59" s="445"/>
      <c r="O59" s="445"/>
      <c r="P59" s="445"/>
      <c r="Q59" s="7"/>
      <c r="V59" s="5"/>
    </row>
    <row r="60" spans="2:23" ht="30" customHeight="1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2:23" ht="30" customHeight="1" x14ac:dyDescent="0.3">
      <c r="B61" s="437" t="s">
        <v>224</v>
      </c>
      <c r="C61" s="437"/>
      <c r="D61" s="437"/>
      <c r="E61" s="437"/>
      <c r="F61" s="437"/>
      <c r="G61" s="55"/>
      <c r="H61" s="55"/>
      <c r="I61" s="55"/>
      <c r="J61" s="7"/>
      <c r="K61" s="7"/>
      <c r="L61" s="7"/>
      <c r="M61" s="7"/>
      <c r="N61" s="7"/>
      <c r="O61" s="7"/>
      <c r="P61" s="7"/>
    </row>
    <row r="62" spans="2:23" ht="30" customHeight="1" x14ac:dyDescent="0.3">
      <c r="C62" s="76"/>
      <c r="D62" s="77"/>
      <c r="E62" s="77"/>
      <c r="F62" s="77"/>
      <c r="G62" s="2"/>
      <c r="H62" s="166"/>
      <c r="I62" s="166"/>
      <c r="J62" s="7"/>
      <c r="K62" s="7"/>
      <c r="L62" s="7"/>
      <c r="M62" s="7"/>
      <c r="N62" s="7"/>
      <c r="O62" s="7"/>
      <c r="P62" s="7"/>
    </row>
    <row r="63" spans="2:23" ht="30" customHeight="1" x14ac:dyDescent="0.3">
      <c r="B63" s="392" t="s">
        <v>85</v>
      </c>
      <c r="C63" s="392"/>
      <c r="D63" s="392"/>
      <c r="E63" s="392"/>
      <c r="F63" s="4"/>
      <c r="G63" s="4"/>
      <c r="H63" s="4"/>
      <c r="I63" s="4"/>
      <c r="J63" s="7"/>
      <c r="K63" s="392" t="s">
        <v>86</v>
      </c>
      <c r="L63" s="392"/>
      <c r="M63" s="392"/>
      <c r="N63" s="392"/>
      <c r="O63" s="392"/>
      <c r="P63" s="7"/>
      <c r="V63" s="5"/>
      <c r="W63" s="5"/>
    </row>
    <row r="64" spans="2:23" ht="30" customHeight="1" thickBot="1" x14ac:dyDescent="0.35">
      <c r="B64" s="8"/>
      <c r="C64" s="78" t="s">
        <v>90</v>
      </c>
      <c r="D64" s="74">
        <v>0.08</v>
      </c>
      <c r="E64" s="74">
        <v>0.12</v>
      </c>
      <c r="F64" s="74">
        <v>0.13</v>
      </c>
      <c r="G64" s="74">
        <v>0.14000000000000001</v>
      </c>
      <c r="H64" s="7"/>
      <c r="I64" s="7"/>
      <c r="J64" s="7"/>
      <c r="K64" s="7"/>
      <c r="L64" s="8"/>
      <c r="M64" s="78" t="s">
        <v>90</v>
      </c>
      <c r="N64" s="74">
        <v>7.0000000000000007E-2</v>
      </c>
      <c r="O64" s="74">
        <v>0.1</v>
      </c>
      <c r="P64" s="74">
        <v>0.13</v>
      </c>
      <c r="Q64" s="74">
        <v>0.14000000000000001</v>
      </c>
      <c r="V64" s="5"/>
      <c r="W64" s="5"/>
    </row>
    <row r="65" spans="2:23" ht="79.5" customHeight="1" thickBot="1" x14ac:dyDescent="0.35">
      <c r="B65" s="56" t="s">
        <v>33</v>
      </c>
      <c r="C65" s="57" t="s">
        <v>34</v>
      </c>
      <c r="D65" s="58" t="s">
        <v>35</v>
      </c>
      <c r="E65" s="59" t="s">
        <v>36</v>
      </c>
      <c r="F65" s="165" t="s">
        <v>213</v>
      </c>
      <c r="G65" s="165" t="s">
        <v>214</v>
      </c>
      <c r="H65" s="41"/>
      <c r="I65" s="41"/>
      <c r="J65" s="41"/>
      <c r="K65" s="388" t="s">
        <v>33</v>
      </c>
      <c r="L65" s="389"/>
      <c r="M65" s="57" t="s">
        <v>34</v>
      </c>
      <c r="N65" s="58" t="s">
        <v>35</v>
      </c>
      <c r="O65" s="59" t="s">
        <v>36</v>
      </c>
      <c r="P65" s="165" t="s">
        <v>213</v>
      </c>
      <c r="Q65" s="165" t="s">
        <v>214</v>
      </c>
      <c r="V65" s="5"/>
      <c r="W65" s="5"/>
    </row>
    <row r="66" spans="2:23" ht="30" customHeight="1" x14ac:dyDescent="0.3">
      <c r="B66" s="60" t="s">
        <v>37</v>
      </c>
      <c r="C66" s="535">
        <v>100000</v>
      </c>
      <c r="D66" s="156">
        <f t="shared" ref="D66" si="15">(C66*0.08)+C66</f>
        <v>108000</v>
      </c>
      <c r="E66" s="157">
        <f t="shared" ref="E66" si="16">(D66*0.12)+D66</f>
        <v>120960</v>
      </c>
      <c r="F66" s="156">
        <f>(E66*0.13)+E66</f>
        <v>136684.79999999999</v>
      </c>
      <c r="G66" s="157">
        <f>(F66*0.14)+F66</f>
        <v>155820.67199999999</v>
      </c>
      <c r="H66" s="41"/>
      <c r="I66" s="41"/>
      <c r="J66" s="41"/>
      <c r="K66" s="390" t="s">
        <v>42</v>
      </c>
      <c r="L66" s="391"/>
      <c r="M66" s="535">
        <v>100000</v>
      </c>
      <c r="N66" s="156">
        <f t="shared" ref="N66" si="17">(M66*0.07)+M66</f>
        <v>107000</v>
      </c>
      <c r="O66" s="157">
        <f t="shared" ref="O66" si="18">(N66*0.1)+N66</f>
        <v>117700</v>
      </c>
      <c r="P66" s="156">
        <f>(O66*0.13)+O66</f>
        <v>133001</v>
      </c>
      <c r="Q66" s="157">
        <f>(P66*0.14)+P66</f>
        <v>151621.14000000001</v>
      </c>
      <c r="V66" s="5"/>
      <c r="W66" s="5"/>
    </row>
    <row r="67" spans="2:23" ht="30" customHeight="1" x14ac:dyDescent="0.3">
      <c r="B67" s="61" t="s">
        <v>38</v>
      </c>
      <c r="C67" s="535"/>
      <c r="D67" s="156">
        <f t="shared" ref="D67:D71" si="19">(C67*0.08)+C67</f>
        <v>0</v>
      </c>
      <c r="E67" s="157">
        <f t="shared" ref="E67:E71" si="20">(D67*0.12)+D67</f>
        <v>0</v>
      </c>
      <c r="F67" s="156">
        <f t="shared" ref="F67:F71" si="21">(E67*0.13)+E67</f>
        <v>0</v>
      </c>
      <c r="G67" s="157">
        <f t="shared" ref="G67:G71" si="22">(F67*0.14)+F67</f>
        <v>0</v>
      </c>
      <c r="H67" s="41"/>
      <c r="I67" s="41"/>
      <c r="J67" s="41"/>
      <c r="K67" s="404" t="s">
        <v>43</v>
      </c>
      <c r="L67" s="405"/>
      <c r="M67" s="535"/>
      <c r="N67" s="156">
        <f t="shared" ref="N67:N71" si="23">(M67*0.07)+M67</f>
        <v>0</v>
      </c>
      <c r="O67" s="157">
        <f t="shared" ref="O67:O71" si="24">(N67*0.1)+N67</f>
        <v>0</v>
      </c>
      <c r="P67" s="156">
        <f t="shared" ref="P67:P71" si="25">(O67*0.13)+O67</f>
        <v>0</v>
      </c>
      <c r="Q67" s="157">
        <f t="shared" ref="Q67:Q71" si="26">(P67*0.14)+P67</f>
        <v>0</v>
      </c>
      <c r="V67" s="5"/>
      <c r="W67" s="5"/>
    </row>
    <row r="68" spans="2:23" ht="30" customHeight="1" x14ac:dyDescent="0.3">
      <c r="B68" s="61" t="s">
        <v>39</v>
      </c>
      <c r="C68" s="535"/>
      <c r="D68" s="156">
        <f t="shared" si="19"/>
        <v>0</v>
      </c>
      <c r="E68" s="157">
        <f t="shared" si="20"/>
        <v>0</v>
      </c>
      <c r="F68" s="156">
        <f t="shared" si="21"/>
        <v>0</v>
      </c>
      <c r="G68" s="157">
        <f t="shared" si="22"/>
        <v>0</v>
      </c>
      <c r="H68" s="41"/>
      <c r="I68" s="41"/>
      <c r="J68" s="41"/>
      <c r="K68" s="404" t="s">
        <v>44</v>
      </c>
      <c r="L68" s="405"/>
      <c r="M68" s="535"/>
      <c r="N68" s="156">
        <f t="shared" si="23"/>
        <v>0</v>
      </c>
      <c r="O68" s="157">
        <f t="shared" si="24"/>
        <v>0</v>
      </c>
      <c r="P68" s="156">
        <f t="shared" si="25"/>
        <v>0</v>
      </c>
      <c r="Q68" s="157">
        <f t="shared" si="26"/>
        <v>0</v>
      </c>
      <c r="V68" s="5"/>
      <c r="W68" s="5"/>
    </row>
    <row r="69" spans="2:23" ht="30" customHeight="1" x14ac:dyDescent="0.3">
      <c r="B69" s="61" t="s">
        <v>40</v>
      </c>
      <c r="C69" s="535"/>
      <c r="D69" s="156">
        <f t="shared" si="19"/>
        <v>0</v>
      </c>
      <c r="E69" s="157">
        <f t="shared" si="20"/>
        <v>0</v>
      </c>
      <c r="F69" s="156">
        <f t="shared" si="21"/>
        <v>0</v>
      </c>
      <c r="G69" s="157">
        <f t="shared" si="22"/>
        <v>0</v>
      </c>
      <c r="H69" s="41"/>
      <c r="I69" s="41"/>
      <c r="J69" s="41"/>
      <c r="K69" s="404" t="s">
        <v>45</v>
      </c>
      <c r="L69" s="405"/>
      <c r="M69" s="535"/>
      <c r="N69" s="156">
        <f t="shared" si="23"/>
        <v>0</v>
      </c>
      <c r="O69" s="157">
        <f t="shared" si="24"/>
        <v>0</v>
      </c>
      <c r="P69" s="156">
        <f t="shared" si="25"/>
        <v>0</v>
      </c>
      <c r="Q69" s="157">
        <f t="shared" si="26"/>
        <v>0</v>
      </c>
      <c r="V69" s="5"/>
      <c r="W69" s="5"/>
    </row>
    <row r="70" spans="2:23" ht="30" customHeight="1" x14ac:dyDescent="0.3">
      <c r="B70" s="62" t="s">
        <v>198</v>
      </c>
      <c r="C70" s="535"/>
      <c r="D70" s="156">
        <f t="shared" si="19"/>
        <v>0</v>
      </c>
      <c r="E70" s="157">
        <f t="shared" si="20"/>
        <v>0</v>
      </c>
      <c r="F70" s="156">
        <f t="shared" si="21"/>
        <v>0</v>
      </c>
      <c r="G70" s="157">
        <f t="shared" si="22"/>
        <v>0</v>
      </c>
      <c r="H70" s="41"/>
      <c r="I70" s="41"/>
      <c r="J70" s="41"/>
      <c r="K70" s="398" t="s">
        <v>198</v>
      </c>
      <c r="L70" s="399"/>
      <c r="M70" s="535"/>
      <c r="N70" s="156">
        <f t="shared" si="23"/>
        <v>0</v>
      </c>
      <c r="O70" s="157">
        <f t="shared" si="24"/>
        <v>0</v>
      </c>
      <c r="P70" s="156">
        <f t="shared" si="25"/>
        <v>0</v>
      </c>
      <c r="Q70" s="157">
        <f t="shared" si="26"/>
        <v>0</v>
      </c>
      <c r="V70" s="5"/>
      <c r="W70" s="5"/>
    </row>
    <row r="71" spans="2:23" ht="30" customHeight="1" thickBot="1" x14ac:dyDescent="0.35">
      <c r="B71" s="183" t="s">
        <v>94</v>
      </c>
      <c r="C71" s="540"/>
      <c r="D71" s="156">
        <f t="shared" si="19"/>
        <v>0</v>
      </c>
      <c r="E71" s="157">
        <f t="shared" si="20"/>
        <v>0</v>
      </c>
      <c r="F71" s="156">
        <f t="shared" si="21"/>
        <v>0</v>
      </c>
      <c r="G71" s="157">
        <f t="shared" si="22"/>
        <v>0</v>
      </c>
      <c r="H71" s="41"/>
      <c r="I71" s="41"/>
      <c r="J71" s="41"/>
      <c r="K71" s="393" t="s">
        <v>95</v>
      </c>
      <c r="L71" s="394"/>
      <c r="M71" s="540"/>
      <c r="N71" s="156">
        <f t="shared" si="23"/>
        <v>0</v>
      </c>
      <c r="O71" s="157">
        <f t="shared" si="24"/>
        <v>0</v>
      </c>
      <c r="P71" s="156">
        <f t="shared" si="25"/>
        <v>0</v>
      </c>
      <c r="Q71" s="157">
        <f t="shared" si="26"/>
        <v>0</v>
      </c>
      <c r="V71" s="5"/>
      <c r="W71" s="5"/>
    </row>
    <row r="72" spans="2:23" ht="30" customHeight="1" thickTop="1" thickBot="1" x14ac:dyDescent="0.35">
      <c r="B72" s="93" t="s">
        <v>41</v>
      </c>
      <c r="C72" s="153">
        <f>SUM(C66:C71)</f>
        <v>100000</v>
      </c>
      <c r="D72" s="154">
        <f>SUM(D66:D71)</f>
        <v>108000</v>
      </c>
      <c r="E72" s="155">
        <f>SUM(E66:E71)</f>
        <v>120960</v>
      </c>
      <c r="F72" s="155">
        <f t="shared" ref="F72:G72" si="27">SUM(F66:F71)</f>
        <v>136684.79999999999</v>
      </c>
      <c r="G72" s="155">
        <f t="shared" si="27"/>
        <v>155820.67199999999</v>
      </c>
      <c r="H72" s="63"/>
      <c r="I72" s="63"/>
      <c r="J72" s="41"/>
      <c r="K72" s="396" t="s">
        <v>46</v>
      </c>
      <c r="L72" s="397"/>
      <c r="M72" s="160">
        <f>SUM(M66:M71)</f>
        <v>100000</v>
      </c>
      <c r="N72" s="158">
        <f>SUM(N66:N71)</f>
        <v>107000</v>
      </c>
      <c r="O72" s="158">
        <f t="shared" ref="O72:Q72" si="28">SUM(O66:O71)</f>
        <v>117700</v>
      </c>
      <c r="P72" s="158">
        <f t="shared" si="28"/>
        <v>133001</v>
      </c>
      <c r="Q72" s="158">
        <f t="shared" si="28"/>
        <v>151621.14000000001</v>
      </c>
      <c r="V72" s="5"/>
      <c r="W72" s="5"/>
    </row>
    <row r="73" spans="2:23" ht="30" customHeight="1" thickTop="1" x14ac:dyDescent="0.3">
      <c r="B73" s="41"/>
      <c r="C73" s="64"/>
      <c r="D73" s="64"/>
      <c r="E73" s="65"/>
      <c r="F73" s="65"/>
      <c r="G73" s="65"/>
      <c r="H73" s="65"/>
      <c r="I73" s="65"/>
      <c r="J73" s="1"/>
      <c r="K73" s="48"/>
      <c r="L73" s="41"/>
      <c r="M73" s="64"/>
      <c r="N73" s="64"/>
      <c r="O73" s="64"/>
      <c r="P73" s="7"/>
      <c r="V73" s="5"/>
      <c r="W73" s="5"/>
    </row>
    <row r="74" spans="2:23" ht="30" customHeight="1" x14ac:dyDescent="0.3">
      <c r="B74" s="41"/>
      <c r="C74" s="64"/>
      <c r="D74" s="64"/>
      <c r="E74" s="64"/>
      <c r="F74" s="64"/>
      <c r="G74" s="64"/>
      <c r="H74" s="64"/>
      <c r="I74" s="64"/>
      <c r="J74" s="1"/>
      <c r="K74" s="48"/>
      <c r="L74" s="41"/>
      <c r="M74" s="64"/>
      <c r="N74" s="64"/>
      <c r="O74" s="64"/>
      <c r="P74" s="7"/>
      <c r="V74" s="5"/>
      <c r="W74" s="5"/>
    </row>
    <row r="75" spans="2:23" ht="30" customHeight="1" x14ac:dyDescent="0.3">
      <c r="B75" s="392" t="s">
        <v>54</v>
      </c>
      <c r="C75" s="392"/>
      <c r="D75" s="392"/>
      <c r="E75" s="392"/>
      <c r="F75" s="4"/>
      <c r="G75" s="4"/>
      <c r="H75" s="4"/>
      <c r="I75" s="4"/>
      <c r="J75" s="1"/>
      <c r="K75" s="392" t="s">
        <v>55</v>
      </c>
      <c r="L75" s="392"/>
      <c r="M75" s="392"/>
      <c r="N75" s="392"/>
      <c r="O75" s="392"/>
      <c r="P75" s="7"/>
      <c r="V75" s="5"/>
      <c r="W75" s="5"/>
    </row>
    <row r="76" spans="2:23" ht="30" customHeight="1" thickBot="1" x14ac:dyDescent="0.35">
      <c r="B76" s="49"/>
      <c r="C76" s="1"/>
      <c r="D76" s="1"/>
      <c r="E76" s="1"/>
      <c r="F76" s="1"/>
      <c r="G76" s="1"/>
      <c r="H76" s="1"/>
      <c r="I76" s="1"/>
      <c r="J76" s="1"/>
      <c r="K76" s="48"/>
      <c r="L76" s="48"/>
      <c r="M76" s="48"/>
      <c r="N76" s="48"/>
      <c r="O76" s="48"/>
      <c r="P76" s="7"/>
      <c r="V76" s="5"/>
      <c r="W76" s="5"/>
    </row>
    <row r="77" spans="2:23" ht="84.75" customHeight="1" thickBot="1" x14ac:dyDescent="0.35">
      <c r="B77" s="56" t="s">
        <v>33</v>
      </c>
      <c r="C77" s="57" t="s">
        <v>47</v>
      </c>
      <c r="D77" s="58" t="s">
        <v>48</v>
      </c>
      <c r="E77" s="59" t="s">
        <v>49</v>
      </c>
      <c r="F77" s="185" t="s">
        <v>215</v>
      </c>
      <c r="G77" s="56" t="s">
        <v>216</v>
      </c>
      <c r="H77" s="176"/>
      <c r="I77" s="176"/>
      <c r="J77" s="177"/>
      <c r="K77" s="388" t="s">
        <v>33</v>
      </c>
      <c r="L77" s="389"/>
      <c r="M77" s="57" t="s">
        <v>0</v>
      </c>
      <c r="N77" s="58" t="s">
        <v>1</v>
      </c>
      <c r="O77" s="59" t="s">
        <v>2</v>
      </c>
      <c r="P77" s="165" t="s">
        <v>215</v>
      </c>
      <c r="Q77" s="165" t="s">
        <v>216</v>
      </c>
      <c r="V77" s="5"/>
      <c r="W77" s="5"/>
    </row>
    <row r="78" spans="2:23" ht="42.75" customHeight="1" thickBot="1" x14ac:dyDescent="0.35">
      <c r="B78" s="66" t="s">
        <v>78</v>
      </c>
      <c r="C78" s="152">
        <f>O58/5</f>
        <v>51000</v>
      </c>
      <c r="D78" s="152">
        <f>O58/5</f>
        <v>51000</v>
      </c>
      <c r="E78" s="152">
        <f>O58/5</f>
        <v>51000</v>
      </c>
      <c r="F78" s="186">
        <f>O58/5</f>
        <v>51000</v>
      </c>
      <c r="G78" s="188">
        <f>O58/5</f>
        <v>51000</v>
      </c>
      <c r="H78" s="176"/>
      <c r="I78" s="176"/>
      <c r="J78" s="177"/>
      <c r="K78" s="402" t="s">
        <v>53</v>
      </c>
      <c r="L78" s="403"/>
      <c r="M78" s="152">
        <f>C80</f>
        <v>251000</v>
      </c>
      <c r="N78" s="156">
        <f>D80</f>
        <v>266000</v>
      </c>
      <c r="O78" s="157">
        <f>E80</f>
        <v>289660</v>
      </c>
      <c r="P78" s="157">
        <f>F80</f>
        <v>320685.8</v>
      </c>
      <c r="Q78" s="180">
        <f>G80</f>
        <v>358441.81200000003</v>
      </c>
      <c r="V78" s="5"/>
      <c r="W78" s="5"/>
    </row>
    <row r="79" spans="2:23" ht="42.75" customHeight="1" thickBot="1" x14ac:dyDescent="0.35">
      <c r="B79" s="67" t="s">
        <v>50</v>
      </c>
      <c r="C79" s="161">
        <f>C72+M72</f>
        <v>200000</v>
      </c>
      <c r="D79" s="162">
        <f>D72+N72</f>
        <v>215000</v>
      </c>
      <c r="E79" s="163">
        <f>E72+O72</f>
        <v>238660</v>
      </c>
      <c r="F79" s="187">
        <f>F72+P72</f>
        <v>269685.8</v>
      </c>
      <c r="G79" s="189">
        <f>G72+Q72</f>
        <v>307441.81200000003</v>
      </c>
      <c r="H79" s="63"/>
      <c r="I79" s="63"/>
      <c r="J79" s="41"/>
      <c r="K79" s="433" t="s">
        <v>91</v>
      </c>
      <c r="L79" s="434"/>
      <c r="M79" s="68">
        <f>J27</f>
        <v>12480</v>
      </c>
      <c r="N79" s="68">
        <f>J28</f>
        <v>13230</v>
      </c>
      <c r="O79" s="68">
        <f>J29</f>
        <v>14691.6</v>
      </c>
      <c r="P79" s="179">
        <f>J30</f>
        <v>16609.824000000001</v>
      </c>
      <c r="Q79" s="181">
        <f>J31</f>
        <v>18944.513279999999</v>
      </c>
      <c r="V79" s="5"/>
      <c r="W79" s="5"/>
    </row>
    <row r="80" spans="2:23" ht="42.75" customHeight="1" thickTop="1" thickBot="1" x14ac:dyDescent="0.35">
      <c r="B80" s="69" t="s">
        <v>51</v>
      </c>
      <c r="C80" s="160">
        <f>C78+C79</f>
        <v>251000</v>
      </c>
      <c r="D80" s="160">
        <f>D78+D79</f>
        <v>266000</v>
      </c>
      <c r="E80" s="160">
        <f>E78+E79</f>
        <v>289660</v>
      </c>
      <c r="F80" s="178">
        <f t="shared" ref="F80:G80" si="29">F78+F79</f>
        <v>320685.8</v>
      </c>
      <c r="G80" s="182">
        <f t="shared" si="29"/>
        <v>358441.81200000003</v>
      </c>
      <c r="H80" s="63"/>
      <c r="I80" s="63"/>
      <c r="J80" s="41"/>
      <c r="K80" s="400" t="s">
        <v>52</v>
      </c>
      <c r="L80" s="401"/>
      <c r="M80" s="160">
        <f>M78/M79</f>
        <v>20.112179487179485</v>
      </c>
      <c r="N80" s="158">
        <f>N78/N79</f>
        <v>20.105820105820104</v>
      </c>
      <c r="O80" s="159">
        <f>O78/O79</f>
        <v>19.716028206594245</v>
      </c>
      <c r="P80" s="159">
        <f t="shared" ref="P80:Q80" si="30">P78/P79</f>
        <v>19.306995667142527</v>
      </c>
      <c r="Q80" s="159">
        <f t="shared" si="30"/>
        <v>18.920613409393436</v>
      </c>
      <c r="V80" s="5"/>
      <c r="W80" s="5"/>
    </row>
    <row r="81" spans="2:24" ht="30" customHeight="1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V81" s="5"/>
      <c r="W81" s="5"/>
      <c r="X81" s="5"/>
    </row>
    <row r="82" spans="2:24" ht="30" customHeight="1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24" ht="30" customHeight="1" x14ac:dyDescent="0.3">
      <c r="B83" s="395"/>
      <c r="C83" s="395"/>
      <c r="D83" s="395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24" ht="30" customHeight="1" x14ac:dyDescent="0.3"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</row>
    <row r="85" spans="2:24" ht="30" customHeight="1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Q85" s="6"/>
      <c r="R85" s="6"/>
      <c r="S85" s="6"/>
      <c r="T85" s="6"/>
      <c r="U85" s="6"/>
    </row>
    <row r="86" spans="2:24" ht="30" customHeight="1" x14ac:dyDescent="0.3">
      <c r="B86" s="432" t="s">
        <v>225</v>
      </c>
      <c r="C86" s="432"/>
      <c r="D86" s="81"/>
      <c r="E86" s="81"/>
      <c r="F86" s="81"/>
      <c r="G86" s="81"/>
      <c r="H86" s="81"/>
      <c r="I86" s="81"/>
      <c r="J86" s="81"/>
      <c r="K86" s="81"/>
      <c r="L86" s="81"/>
      <c r="Q86" s="6"/>
      <c r="R86" s="6"/>
      <c r="S86" s="6"/>
      <c r="T86" s="6"/>
      <c r="U86" s="6"/>
    </row>
    <row r="87" spans="2:24" ht="30" customHeight="1" thickBot="1" x14ac:dyDescent="0.35">
      <c r="B87" s="81"/>
      <c r="C87" s="408" t="s">
        <v>56</v>
      </c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6"/>
      <c r="R87" s="6"/>
      <c r="S87" s="6"/>
      <c r="T87" s="6"/>
      <c r="U87" s="6"/>
    </row>
    <row r="88" spans="2:24" ht="30" customHeight="1" thickBot="1" x14ac:dyDescent="0.35">
      <c r="B88" s="81"/>
      <c r="C88" s="406" t="s">
        <v>32</v>
      </c>
      <c r="D88" s="350"/>
      <c r="E88" s="349" t="s">
        <v>0</v>
      </c>
      <c r="F88" s="350"/>
      <c r="G88" s="349" t="s">
        <v>1</v>
      </c>
      <c r="H88" s="407"/>
      <c r="I88" s="407"/>
      <c r="J88" s="350"/>
      <c r="K88" s="349" t="s">
        <v>2</v>
      </c>
      <c r="L88" s="350"/>
      <c r="M88" s="349" t="s">
        <v>211</v>
      </c>
      <c r="N88" s="350"/>
      <c r="O88" s="349" t="s">
        <v>212</v>
      </c>
      <c r="P88" s="350"/>
      <c r="Q88" s="6"/>
      <c r="R88" s="6"/>
      <c r="S88" s="6"/>
      <c r="T88" s="6"/>
      <c r="U88" s="6"/>
    </row>
    <row r="89" spans="2:24" ht="30" customHeight="1" x14ac:dyDescent="0.3">
      <c r="B89" s="81"/>
      <c r="C89" s="385" t="s">
        <v>58</v>
      </c>
      <c r="D89" s="386"/>
      <c r="E89" s="382">
        <f>'الخطة التشغيلية '!C72</f>
        <v>100000</v>
      </c>
      <c r="F89" s="384"/>
      <c r="G89" s="382">
        <f>'الخطة التشغيلية '!D72</f>
        <v>108000</v>
      </c>
      <c r="H89" s="383"/>
      <c r="I89" s="383"/>
      <c r="J89" s="384"/>
      <c r="K89" s="351">
        <f>'الخطة التشغيلية '!E72</f>
        <v>120960</v>
      </c>
      <c r="L89" s="352"/>
      <c r="M89" s="351">
        <f>F72</f>
        <v>136684.79999999999</v>
      </c>
      <c r="N89" s="352"/>
      <c r="O89" s="351">
        <f>G72</f>
        <v>155820.67199999999</v>
      </c>
      <c r="P89" s="352"/>
      <c r="R89" s="6"/>
      <c r="S89" s="6"/>
      <c r="T89" s="6"/>
      <c r="U89" s="6"/>
    </row>
    <row r="90" spans="2:24" ht="30" customHeight="1" x14ac:dyDescent="0.3">
      <c r="B90" s="81"/>
      <c r="C90" s="376" t="s">
        <v>57</v>
      </c>
      <c r="D90" s="377"/>
      <c r="E90" s="355">
        <f>M23</f>
        <v>54</v>
      </c>
      <c r="F90" s="356"/>
      <c r="G90" s="355">
        <f>+E90</f>
        <v>54</v>
      </c>
      <c r="H90" s="378"/>
      <c r="I90" s="378"/>
      <c r="J90" s="356"/>
      <c r="K90" s="353">
        <f>+E90</f>
        <v>54</v>
      </c>
      <c r="L90" s="354"/>
      <c r="M90" s="353">
        <f>+G90</f>
        <v>54</v>
      </c>
      <c r="N90" s="354"/>
      <c r="O90" s="353">
        <f>M23</f>
        <v>54</v>
      </c>
      <c r="P90" s="354"/>
      <c r="Q90" s="184"/>
      <c r="R90" s="6"/>
      <c r="S90" s="6"/>
      <c r="T90" s="6"/>
      <c r="U90" s="6"/>
    </row>
    <row r="91" spans="2:24" ht="30" customHeight="1" x14ac:dyDescent="0.3">
      <c r="B91" s="81"/>
      <c r="C91" s="376" t="s">
        <v>61</v>
      </c>
      <c r="D91" s="377"/>
      <c r="E91" s="355">
        <f>M72/J27</f>
        <v>8.0128205128205128</v>
      </c>
      <c r="F91" s="356"/>
      <c r="G91" s="355">
        <f>N72/J28</f>
        <v>8.0876795162509456</v>
      </c>
      <c r="H91" s="378"/>
      <c r="I91" s="378"/>
      <c r="J91" s="356"/>
      <c r="K91" s="355">
        <f>O72/J29</f>
        <v>8.0113806528900859</v>
      </c>
      <c r="L91" s="356"/>
      <c r="M91" s="355">
        <f>P72/J30</f>
        <v>8.0073696145124718</v>
      </c>
      <c r="N91" s="356"/>
      <c r="O91" s="355">
        <f>Q72/J31</f>
        <v>8.0034328546233322</v>
      </c>
      <c r="P91" s="356"/>
      <c r="R91" s="6"/>
      <c r="S91" s="6"/>
      <c r="T91" s="6"/>
      <c r="U91" s="6"/>
    </row>
    <row r="92" spans="2:24" ht="30" customHeight="1" x14ac:dyDescent="0.3">
      <c r="B92" s="81"/>
      <c r="C92" s="379" t="s">
        <v>59</v>
      </c>
      <c r="D92" s="380"/>
      <c r="E92" s="357">
        <f>E89/(E90-E91)</f>
        <v>2174.5190967382214</v>
      </c>
      <c r="F92" s="358"/>
      <c r="G92" s="357">
        <f>G89/(G90-G91)</f>
        <v>2352.3097691877119</v>
      </c>
      <c r="H92" s="381"/>
      <c r="I92" s="381"/>
      <c r="J92" s="358"/>
      <c r="K92" s="357">
        <f>K89/(K90-K91)</f>
        <v>2630.2159472765634</v>
      </c>
      <c r="L92" s="358"/>
      <c r="M92" s="357">
        <f>M89/(M90-M91)</f>
        <v>2971.8848183801501</v>
      </c>
      <c r="N92" s="358"/>
      <c r="O92" s="357">
        <f>O89/(O90-O91)</f>
        <v>3387.6587247807747</v>
      </c>
      <c r="P92" s="358"/>
    </row>
    <row r="93" spans="2:24" ht="30" customHeight="1" thickBot="1" x14ac:dyDescent="0.35">
      <c r="B93" s="81"/>
      <c r="C93" s="371" t="s">
        <v>60</v>
      </c>
      <c r="D93" s="372"/>
      <c r="E93" s="373">
        <f>E92*E90</f>
        <v>117424.03122386396</v>
      </c>
      <c r="F93" s="374"/>
      <c r="G93" s="373">
        <f>G92*G90</f>
        <v>127024.72753613644</v>
      </c>
      <c r="H93" s="375"/>
      <c r="I93" s="375"/>
      <c r="J93" s="374"/>
      <c r="K93" s="347">
        <f>K92*K90</f>
        <v>142031.66115293442</v>
      </c>
      <c r="L93" s="348"/>
      <c r="M93" s="347">
        <f>M92*M90</f>
        <v>160481.78019252809</v>
      </c>
      <c r="N93" s="348"/>
      <c r="O93" s="347">
        <f>O92*O90</f>
        <v>182933.57113816185</v>
      </c>
      <c r="P93" s="348"/>
    </row>
    <row r="94" spans="2:24" ht="30" customHeight="1" x14ac:dyDescent="0.3"/>
  </sheetData>
  <mergeCells count="93">
    <mergeCell ref="L35:O35"/>
    <mergeCell ref="J31:L31"/>
    <mergeCell ref="F31:I31"/>
    <mergeCell ref="B86:C86"/>
    <mergeCell ref="K79:L79"/>
    <mergeCell ref="B33:F33"/>
    <mergeCell ref="M54:N54"/>
    <mergeCell ref="B61:F61"/>
    <mergeCell ref="B63:E63"/>
    <mergeCell ref="B34:C34"/>
    <mergeCell ref="L46:N46"/>
    <mergeCell ref="B35:E35"/>
    <mergeCell ref="K63:O63"/>
    <mergeCell ref="L56:N57"/>
    <mergeCell ref="L59:P59"/>
    <mergeCell ref="M55:N55"/>
    <mergeCell ref="B2:P2"/>
    <mergeCell ref="B3:F3"/>
    <mergeCell ref="C23:D23"/>
    <mergeCell ref="B25:P25"/>
    <mergeCell ref="G5:J5"/>
    <mergeCell ref="B4:D4"/>
    <mergeCell ref="C22:D22"/>
    <mergeCell ref="L5:M5"/>
    <mergeCell ref="E10:G10"/>
    <mergeCell ref="N10:P10"/>
    <mergeCell ref="O56:O57"/>
    <mergeCell ref="B57:D57"/>
    <mergeCell ref="B46:D46"/>
    <mergeCell ref="C47:D47"/>
    <mergeCell ref="B50:C50"/>
    <mergeCell ref="L50:M50"/>
    <mergeCell ref="M53:N53"/>
    <mergeCell ref="C88:D88"/>
    <mergeCell ref="E88:F88"/>
    <mergeCell ref="G88:J88"/>
    <mergeCell ref="K88:L88"/>
    <mergeCell ref="C87:P87"/>
    <mergeCell ref="B84:P84"/>
    <mergeCell ref="K65:L65"/>
    <mergeCell ref="K66:L66"/>
    <mergeCell ref="B75:E75"/>
    <mergeCell ref="K75:O75"/>
    <mergeCell ref="K71:L71"/>
    <mergeCell ref="B83:D83"/>
    <mergeCell ref="K72:L72"/>
    <mergeCell ref="K70:L70"/>
    <mergeCell ref="K80:L80"/>
    <mergeCell ref="K78:L78"/>
    <mergeCell ref="K77:L77"/>
    <mergeCell ref="K67:L67"/>
    <mergeCell ref="K68:L68"/>
    <mergeCell ref="K69:L69"/>
    <mergeCell ref="G89:J89"/>
    <mergeCell ref="K89:L89"/>
    <mergeCell ref="C90:D90"/>
    <mergeCell ref="E90:F90"/>
    <mergeCell ref="G90:J90"/>
    <mergeCell ref="K90:L90"/>
    <mergeCell ref="C89:D89"/>
    <mergeCell ref="E89:F89"/>
    <mergeCell ref="C93:D93"/>
    <mergeCell ref="E93:F93"/>
    <mergeCell ref="G93:J93"/>
    <mergeCell ref="K93:L93"/>
    <mergeCell ref="C91:D91"/>
    <mergeCell ref="E91:F91"/>
    <mergeCell ref="G91:J91"/>
    <mergeCell ref="K91:L91"/>
    <mergeCell ref="C92:D92"/>
    <mergeCell ref="E92:F92"/>
    <mergeCell ref="G92:J92"/>
    <mergeCell ref="K92:L92"/>
    <mergeCell ref="F27:I27"/>
    <mergeCell ref="F28:I28"/>
    <mergeCell ref="F29:I29"/>
    <mergeCell ref="F30:I30"/>
    <mergeCell ref="J30:L30"/>
    <mergeCell ref="J27:L27"/>
    <mergeCell ref="J28:L28"/>
    <mergeCell ref="J29:L29"/>
    <mergeCell ref="M93:N93"/>
    <mergeCell ref="O88:P88"/>
    <mergeCell ref="O89:P89"/>
    <mergeCell ref="O90:P90"/>
    <mergeCell ref="O91:P91"/>
    <mergeCell ref="O92:P92"/>
    <mergeCell ref="O93:P93"/>
    <mergeCell ref="M88:N88"/>
    <mergeCell ref="M89:N89"/>
    <mergeCell ref="M90:N90"/>
    <mergeCell ref="M91:N91"/>
    <mergeCell ref="M92:N92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r:id="rId1"/>
  <rowBreaks count="2" manualBreakCount="2">
    <brk id="32" min="1" max="17" man="1"/>
    <brk id="60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rightToLeft="1" view="pageBreakPreview" zoomScale="60" zoomScaleNormal="70" workbookViewId="0">
      <selection activeCell="E26" sqref="E26:J26"/>
    </sheetView>
  </sheetViews>
  <sheetFormatPr defaultRowHeight="18" x14ac:dyDescent="0.25"/>
  <cols>
    <col min="2" max="2" width="9" style="89"/>
    <col min="3" max="3" width="77.375" style="89" customWidth="1"/>
    <col min="4" max="4" width="9" style="89"/>
    <col min="5" max="5" width="13.75" style="89" customWidth="1"/>
    <col min="6" max="9" width="9" style="89"/>
    <col min="10" max="10" width="9.75" style="89" customWidth="1"/>
  </cols>
  <sheetData>
    <row r="2" spans="2:13" ht="30" customHeight="1" x14ac:dyDescent="0.25"/>
    <row r="3" spans="2:13" ht="30" customHeight="1" x14ac:dyDescent="0.2">
      <c r="B3" s="467" t="s">
        <v>217</v>
      </c>
      <c r="C3" s="467"/>
      <c r="D3" s="467"/>
      <c r="E3" s="467"/>
      <c r="F3" s="81"/>
      <c r="G3" s="81"/>
      <c r="H3" s="81"/>
      <c r="I3" s="81"/>
      <c r="J3" s="81"/>
      <c r="K3" s="80"/>
    </row>
    <row r="4" spans="2:13" ht="30" customHeight="1" thickBot="1" x14ac:dyDescent="0.25">
      <c r="B4" s="81"/>
      <c r="C4" s="81"/>
      <c r="D4" s="81"/>
      <c r="E4" s="81"/>
      <c r="F4" s="81"/>
      <c r="G4" s="81"/>
      <c r="H4" s="81"/>
      <c r="I4" s="81"/>
      <c r="J4" s="81"/>
      <c r="K4" s="80"/>
    </row>
    <row r="5" spans="2:13" ht="30" customHeight="1" thickBot="1" x14ac:dyDescent="0.25">
      <c r="B5" s="81"/>
      <c r="C5" s="82" t="s">
        <v>32</v>
      </c>
      <c r="D5" s="468" t="s">
        <v>0</v>
      </c>
      <c r="E5" s="407"/>
      <c r="F5" s="406" t="s">
        <v>1</v>
      </c>
      <c r="G5" s="350"/>
      <c r="H5" s="406" t="s">
        <v>2</v>
      </c>
      <c r="I5" s="350"/>
      <c r="J5" s="406" t="s">
        <v>211</v>
      </c>
      <c r="K5" s="350"/>
      <c r="L5" s="406" t="s">
        <v>212</v>
      </c>
      <c r="M5" s="350"/>
    </row>
    <row r="6" spans="2:13" ht="30" customHeight="1" x14ac:dyDescent="0.2">
      <c r="B6" s="81"/>
      <c r="C6" s="83" t="s">
        <v>96</v>
      </c>
      <c r="D6" s="463">
        <f>'الخطة التشغيلية '!N22</f>
        <v>120000</v>
      </c>
      <c r="E6" s="464"/>
      <c r="F6" s="465">
        <f>'الخطة التشغيلية '!O22</f>
        <v>126000</v>
      </c>
      <c r="G6" s="466"/>
      <c r="H6" s="454">
        <f>'الخطة التشغيلية '!P22</f>
        <v>138600</v>
      </c>
      <c r="I6" s="455"/>
      <c r="J6" s="454">
        <f>'الخطة التشغيلية '!Q22</f>
        <v>155232</v>
      </c>
      <c r="K6" s="455"/>
      <c r="L6" s="454">
        <f>'الخطة التشغيلية '!R22</f>
        <v>175412.16</v>
      </c>
      <c r="M6" s="455"/>
    </row>
    <row r="7" spans="2:13" ht="30" customHeight="1" thickBot="1" x14ac:dyDescent="0.25">
      <c r="B7" s="81"/>
      <c r="C7" s="84" t="s">
        <v>195</v>
      </c>
      <c r="D7" s="469">
        <f>'الخطة التشغيلية '!M72</f>
        <v>100000</v>
      </c>
      <c r="E7" s="470"/>
      <c r="F7" s="456">
        <f>'الخطة التشغيلية '!N72</f>
        <v>107000</v>
      </c>
      <c r="G7" s="457"/>
      <c r="H7" s="469">
        <f>'الخطة التشغيلية '!O72</f>
        <v>117700</v>
      </c>
      <c r="I7" s="471"/>
      <c r="J7" s="456">
        <f>'الخطة التشغيلية '!P72</f>
        <v>133001</v>
      </c>
      <c r="K7" s="457"/>
      <c r="L7" s="456">
        <f>'الخطة التشغيلية '!Q72</f>
        <v>151621.14000000001</v>
      </c>
      <c r="M7" s="457"/>
    </row>
    <row r="8" spans="2:13" ht="30" customHeight="1" thickTop="1" thickBot="1" x14ac:dyDescent="0.25">
      <c r="B8" s="81"/>
      <c r="C8" s="85" t="s">
        <v>97</v>
      </c>
      <c r="D8" s="448">
        <f>D6-D7</f>
        <v>20000</v>
      </c>
      <c r="E8" s="462"/>
      <c r="F8" s="448">
        <f>F6-F7</f>
        <v>19000</v>
      </c>
      <c r="G8" s="462"/>
      <c r="H8" s="448">
        <f>H6-H7</f>
        <v>20900</v>
      </c>
      <c r="I8" s="449"/>
      <c r="J8" s="448">
        <f t="shared" ref="J8" si="0">J6-J7</f>
        <v>22231</v>
      </c>
      <c r="K8" s="462"/>
      <c r="L8" s="448">
        <f t="shared" ref="L8" si="1">L6-L7</f>
        <v>23791.01999999999</v>
      </c>
      <c r="M8" s="449"/>
    </row>
    <row r="9" spans="2:13" ht="30" customHeight="1" thickTop="1" thickBot="1" x14ac:dyDescent="0.25">
      <c r="B9" s="81"/>
      <c r="C9" s="86" t="s">
        <v>196</v>
      </c>
      <c r="D9" s="472">
        <f>'الخطة التشغيلية '!C72</f>
        <v>100000</v>
      </c>
      <c r="E9" s="473"/>
      <c r="F9" s="458">
        <f>'الخطة التشغيلية '!N72</f>
        <v>107000</v>
      </c>
      <c r="G9" s="459"/>
      <c r="H9" s="458">
        <f>'الخطة التشغيلية '!E72</f>
        <v>120960</v>
      </c>
      <c r="I9" s="459"/>
      <c r="J9" s="458">
        <f>'الخطة التشغيلية '!F72</f>
        <v>136684.79999999999</v>
      </c>
      <c r="K9" s="459"/>
      <c r="L9" s="458">
        <f>'الخطة التشغيلية '!G72</f>
        <v>155820.67199999999</v>
      </c>
      <c r="M9" s="459"/>
    </row>
    <row r="10" spans="2:13" ht="30" customHeight="1" thickTop="1" thickBot="1" x14ac:dyDescent="0.25">
      <c r="B10" s="81"/>
      <c r="C10" s="86" t="s">
        <v>192</v>
      </c>
      <c r="D10" s="448">
        <f>D8-D9</f>
        <v>-80000</v>
      </c>
      <c r="E10" s="462"/>
      <c r="F10" s="448">
        <f>F8-F9</f>
        <v>-88000</v>
      </c>
      <c r="G10" s="462"/>
      <c r="H10" s="448">
        <f>H8-H9</f>
        <v>-100060</v>
      </c>
      <c r="I10" s="449"/>
      <c r="J10" s="448">
        <f>J8-J9</f>
        <v>-114453.79999999999</v>
      </c>
      <c r="K10" s="449"/>
      <c r="L10" s="448">
        <f>L8-L9</f>
        <v>-132029.652</v>
      </c>
      <c r="M10" s="449"/>
    </row>
    <row r="11" spans="2:13" ht="30" customHeight="1" thickTop="1" thickBot="1" x14ac:dyDescent="0.25">
      <c r="B11" s="81"/>
      <c r="C11" s="87" t="s">
        <v>193</v>
      </c>
      <c r="D11" s="450">
        <f>D10*0.025</f>
        <v>-2000</v>
      </c>
      <c r="E11" s="487"/>
      <c r="F11" s="450">
        <f>F10*0.025</f>
        <v>-2200</v>
      </c>
      <c r="G11" s="487"/>
      <c r="H11" s="450">
        <f>H10*0.025</f>
        <v>-2501.5</v>
      </c>
      <c r="I11" s="451"/>
      <c r="J11" s="450">
        <f>J10*0.025</f>
        <v>-2861.3449999999998</v>
      </c>
      <c r="K11" s="451"/>
      <c r="L11" s="460">
        <f>L10*0.025</f>
        <v>-3300.7413000000001</v>
      </c>
      <c r="M11" s="461"/>
    </row>
    <row r="12" spans="2:13" ht="30" customHeight="1" thickBot="1" x14ac:dyDescent="0.25">
      <c r="B12" s="81"/>
      <c r="C12" s="82" t="s">
        <v>98</v>
      </c>
      <c r="D12" s="452">
        <f>D10-D11</f>
        <v>-78000</v>
      </c>
      <c r="E12" s="488"/>
      <c r="F12" s="452">
        <f>F10-F11</f>
        <v>-85800</v>
      </c>
      <c r="G12" s="488"/>
      <c r="H12" s="452">
        <f>H10-H11</f>
        <v>-97558.5</v>
      </c>
      <c r="I12" s="453"/>
      <c r="J12" s="452">
        <f>J10-J11</f>
        <v>-111592.45499999999</v>
      </c>
      <c r="K12" s="453"/>
      <c r="L12" s="452">
        <f>L10-L11</f>
        <v>-128728.91070000001</v>
      </c>
      <c r="M12" s="453"/>
    </row>
    <row r="13" spans="2:13" ht="30" customHeight="1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0"/>
    </row>
    <row r="14" spans="2:13" ht="30" customHeight="1" x14ac:dyDescent="0.2">
      <c r="B14" s="432" t="s">
        <v>218</v>
      </c>
      <c r="C14" s="432"/>
      <c r="D14" s="81"/>
      <c r="E14" s="81"/>
      <c r="F14" s="81"/>
      <c r="G14" s="81"/>
      <c r="H14" s="81"/>
      <c r="I14" s="81"/>
      <c r="J14" s="81"/>
      <c r="K14" s="80"/>
    </row>
    <row r="15" spans="2:13" ht="30" customHeight="1" x14ac:dyDescent="0.2">
      <c r="B15" s="81"/>
      <c r="C15" s="91"/>
      <c r="D15" s="484" t="s">
        <v>197</v>
      </c>
      <c r="E15" s="484"/>
      <c r="F15" s="484"/>
      <c r="G15" s="484"/>
      <c r="H15" s="484"/>
      <c r="I15" s="484"/>
      <c r="J15" s="484"/>
      <c r="K15" s="90"/>
    </row>
    <row r="16" spans="2:13" ht="30" customHeight="1" x14ac:dyDescent="0.2">
      <c r="B16" s="81"/>
      <c r="C16" s="91" t="s">
        <v>99</v>
      </c>
      <c r="D16" s="484"/>
      <c r="E16" s="484"/>
      <c r="F16" s="484"/>
      <c r="G16" s="484"/>
      <c r="H16" s="484"/>
      <c r="I16" s="484"/>
      <c r="J16" s="484"/>
      <c r="K16" s="90"/>
    </row>
    <row r="17" spans="2:11" ht="30" customHeight="1" x14ac:dyDescent="0.2">
      <c r="B17" s="81"/>
      <c r="C17" s="91" t="s">
        <v>78</v>
      </c>
      <c r="D17" s="486">
        <f>'الخطة التشغيلية '!O58</f>
        <v>255000</v>
      </c>
      <c r="E17" s="486"/>
      <c r="F17" s="94"/>
      <c r="G17" s="94"/>
      <c r="H17" s="94"/>
      <c r="I17" s="94"/>
      <c r="J17" s="94"/>
      <c r="K17" s="92"/>
    </row>
    <row r="18" spans="2:11" ht="30" customHeight="1" x14ac:dyDescent="0.2">
      <c r="B18" s="81"/>
      <c r="C18" s="91" t="s">
        <v>100</v>
      </c>
      <c r="D18" s="486"/>
      <c r="E18" s="486"/>
      <c r="F18" s="94"/>
      <c r="G18" s="94"/>
      <c r="H18" s="94"/>
      <c r="I18" s="94"/>
      <c r="J18" s="94"/>
      <c r="K18" s="92"/>
    </row>
    <row r="19" spans="2:11" ht="30" customHeight="1" x14ac:dyDescent="0.2">
      <c r="B19" s="81"/>
      <c r="C19" s="91" t="s">
        <v>101</v>
      </c>
      <c r="D19" s="486"/>
      <c r="E19" s="486"/>
      <c r="F19" s="94"/>
      <c r="G19" s="94"/>
      <c r="H19" s="94"/>
      <c r="I19" s="94"/>
      <c r="J19" s="94"/>
      <c r="K19" s="92"/>
    </row>
    <row r="20" spans="2:11" ht="30" customHeight="1" thickBot="1" x14ac:dyDescent="0.25">
      <c r="B20" s="81"/>
      <c r="C20" s="91" t="s">
        <v>102</v>
      </c>
      <c r="D20" s="485">
        <f>D17+D18-D19</f>
        <v>255000</v>
      </c>
      <c r="E20" s="485"/>
      <c r="F20" s="94"/>
      <c r="G20" s="94"/>
      <c r="H20" s="94"/>
      <c r="I20" s="94"/>
      <c r="J20" s="94"/>
      <c r="K20" s="92"/>
    </row>
    <row r="21" spans="2:11" ht="30" customHeight="1" thickBot="1" x14ac:dyDescent="0.25">
      <c r="B21" s="81"/>
      <c r="C21" s="468" t="s">
        <v>103</v>
      </c>
      <c r="D21" s="407"/>
      <c r="E21" s="407"/>
      <c r="F21" s="407"/>
      <c r="G21" s="407"/>
      <c r="H21" s="407"/>
      <c r="I21" s="407"/>
      <c r="J21" s="474"/>
      <c r="K21" s="80"/>
    </row>
    <row r="22" spans="2:11" ht="30" customHeight="1" x14ac:dyDescent="0.2">
      <c r="B22" s="81"/>
      <c r="C22" s="475" t="s">
        <v>104</v>
      </c>
      <c r="D22" s="476"/>
      <c r="E22" s="477"/>
      <c r="F22" s="478"/>
      <c r="G22" s="478"/>
      <c r="H22" s="478"/>
      <c r="I22" s="479"/>
      <c r="J22" s="476"/>
      <c r="K22" s="80"/>
    </row>
    <row r="23" spans="2:11" ht="30" customHeight="1" x14ac:dyDescent="0.2">
      <c r="B23" s="81"/>
      <c r="C23" s="376" t="s">
        <v>105</v>
      </c>
      <c r="D23" s="377"/>
      <c r="E23" s="480">
        <f>D20</f>
        <v>255000</v>
      </c>
      <c r="F23" s="481"/>
      <c r="G23" s="481"/>
      <c r="H23" s="481"/>
      <c r="I23" s="482"/>
      <c r="J23" s="483"/>
      <c r="K23" s="80"/>
    </row>
    <row r="24" spans="2:11" ht="30" customHeight="1" x14ac:dyDescent="0.2">
      <c r="B24" s="81"/>
      <c r="C24" s="376" t="s">
        <v>106</v>
      </c>
      <c r="D24" s="377"/>
      <c r="E24" s="353"/>
      <c r="F24" s="489"/>
      <c r="G24" s="489"/>
      <c r="H24" s="489"/>
      <c r="I24" s="490"/>
      <c r="J24" s="354"/>
      <c r="K24" s="80"/>
    </row>
    <row r="25" spans="2:11" ht="30" customHeight="1" x14ac:dyDescent="0.2">
      <c r="B25" s="81"/>
      <c r="C25" s="376" t="s">
        <v>107</v>
      </c>
      <c r="D25" s="377"/>
      <c r="E25" s="480">
        <f>SUM(E23:J24)</f>
        <v>255000</v>
      </c>
      <c r="F25" s="481"/>
      <c r="G25" s="481"/>
      <c r="H25" s="481"/>
      <c r="I25" s="482"/>
      <c r="J25" s="483"/>
      <c r="K25" s="80"/>
    </row>
    <row r="26" spans="2:11" ht="30" customHeight="1" x14ac:dyDescent="0.2">
      <c r="B26" s="81"/>
      <c r="C26" s="376" t="s">
        <v>108</v>
      </c>
      <c r="D26" s="377"/>
      <c r="E26" s="480">
        <v>5</v>
      </c>
      <c r="F26" s="481"/>
      <c r="G26" s="481"/>
      <c r="H26" s="481"/>
      <c r="I26" s="482"/>
      <c r="J26" s="483"/>
      <c r="K26" s="80"/>
    </row>
    <row r="27" spans="2:11" ht="30" customHeight="1" thickBot="1" x14ac:dyDescent="0.25">
      <c r="B27" s="81"/>
      <c r="C27" s="497" t="s">
        <v>109</v>
      </c>
      <c r="D27" s="504"/>
      <c r="E27" s="347">
        <f>E25/E26</f>
        <v>51000</v>
      </c>
      <c r="F27" s="491"/>
      <c r="G27" s="491"/>
      <c r="H27" s="491"/>
      <c r="I27" s="492"/>
      <c r="J27" s="348"/>
      <c r="K27" s="80"/>
    </row>
    <row r="28" spans="2:11" ht="30" customHeight="1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0"/>
    </row>
    <row r="29" spans="2:11" ht="30" customHeight="1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0"/>
    </row>
    <row r="30" spans="2:11" ht="30" customHeight="1" x14ac:dyDescent="0.2">
      <c r="B30" s="432" t="s">
        <v>219</v>
      </c>
      <c r="C30" s="432"/>
      <c r="D30" s="81"/>
      <c r="E30" s="81"/>
      <c r="F30" s="81"/>
      <c r="G30" s="81"/>
      <c r="H30" s="81"/>
      <c r="I30" s="81"/>
      <c r="J30" s="81"/>
      <c r="K30" s="80"/>
    </row>
    <row r="31" spans="2:11" ht="30" customHeight="1" thickBot="1" x14ac:dyDescent="0.25">
      <c r="B31" s="88"/>
      <c r="C31" s="88"/>
      <c r="D31" s="81"/>
      <c r="E31" s="81"/>
      <c r="F31" s="81"/>
      <c r="G31" s="81"/>
      <c r="H31" s="81"/>
      <c r="I31" s="81"/>
      <c r="J31" s="81"/>
      <c r="K31" s="80"/>
    </row>
    <row r="32" spans="2:11" ht="30" customHeight="1" thickBot="1" x14ac:dyDescent="0.25">
      <c r="B32" s="81"/>
      <c r="C32" s="468" t="s">
        <v>32</v>
      </c>
      <c r="D32" s="407"/>
      <c r="E32" s="407"/>
      <c r="F32" s="407"/>
      <c r="G32" s="407"/>
      <c r="H32" s="407"/>
      <c r="I32" s="407"/>
      <c r="J32" s="474"/>
      <c r="K32" s="80"/>
    </row>
    <row r="33" spans="2:11" ht="30" customHeight="1" x14ac:dyDescent="0.2">
      <c r="B33" s="81"/>
      <c r="C33" s="385" t="s">
        <v>203</v>
      </c>
      <c r="D33" s="505"/>
      <c r="E33" s="506">
        <f>'الخطة التشغيلية '!O58</f>
        <v>255000</v>
      </c>
      <c r="F33" s="507"/>
      <c r="G33" s="507"/>
      <c r="H33" s="507"/>
      <c r="I33" s="507"/>
      <c r="J33" s="508"/>
      <c r="K33" s="80"/>
    </row>
    <row r="34" spans="2:11" ht="30" customHeight="1" x14ac:dyDescent="0.2">
      <c r="B34" s="81"/>
      <c r="C34" s="376" t="s">
        <v>199</v>
      </c>
      <c r="D34" s="493"/>
      <c r="E34" s="494">
        <f>D12</f>
        <v>-78000</v>
      </c>
      <c r="F34" s="495"/>
      <c r="G34" s="495"/>
      <c r="H34" s="495"/>
      <c r="I34" s="495"/>
      <c r="J34" s="496"/>
      <c r="K34" s="80"/>
    </row>
    <row r="35" spans="2:11" ht="30" customHeight="1" x14ac:dyDescent="0.2">
      <c r="B35" s="81"/>
      <c r="C35" s="376" t="s">
        <v>200</v>
      </c>
      <c r="D35" s="493"/>
      <c r="E35" s="494">
        <f>F12</f>
        <v>-85800</v>
      </c>
      <c r="F35" s="495"/>
      <c r="G35" s="495"/>
      <c r="H35" s="495"/>
      <c r="I35" s="495"/>
      <c r="J35" s="496"/>
      <c r="K35" s="80"/>
    </row>
    <row r="36" spans="2:11" ht="30" customHeight="1" x14ac:dyDescent="0.2">
      <c r="B36" s="81"/>
      <c r="C36" s="376" t="s">
        <v>201</v>
      </c>
      <c r="D36" s="493"/>
      <c r="E36" s="494">
        <f>H12</f>
        <v>-97558.5</v>
      </c>
      <c r="F36" s="495"/>
      <c r="G36" s="495"/>
      <c r="H36" s="495"/>
      <c r="I36" s="495"/>
      <c r="J36" s="496"/>
      <c r="K36" s="80"/>
    </row>
    <row r="37" spans="2:11" ht="30" customHeight="1" x14ac:dyDescent="0.2">
      <c r="B37" s="81"/>
      <c r="C37" s="376" t="s">
        <v>220</v>
      </c>
      <c r="D37" s="493"/>
      <c r="E37" s="494">
        <f>J12</f>
        <v>-111592.45499999999</v>
      </c>
      <c r="F37" s="495"/>
      <c r="G37" s="495"/>
      <c r="H37" s="495"/>
      <c r="I37" s="495"/>
      <c r="J37" s="496"/>
      <c r="K37" s="80"/>
    </row>
    <row r="38" spans="2:11" ht="30" customHeight="1" x14ac:dyDescent="0.2">
      <c r="B38" s="81"/>
      <c r="C38" s="376" t="s">
        <v>221</v>
      </c>
      <c r="D38" s="493"/>
      <c r="E38" s="494">
        <f>L12</f>
        <v>-128728.91070000001</v>
      </c>
      <c r="F38" s="495"/>
      <c r="G38" s="495"/>
      <c r="H38" s="495"/>
      <c r="I38" s="495"/>
      <c r="J38" s="496"/>
      <c r="K38" s="80"/>
    </row>
    <row r="39" spans="2:11" ht="30" customHeight="1" x14ac:dyDescent="0.2">
      <c r="B39" s="81"/>
      <c r="C39" s="502" t="s">
        <v>194</v>
      </c>
      <c r="D39" s="503"/>
      <c r="E39" s="494">
        <f>(E34+E35+E36+E37+E38)/5</f>
        <v>-100335.97313999999</v>
      </c>
      <c r="F39" s="495"/>
      <c r="G39" s="495"/>
      <c r="H39" s="495"/>
      <c r="I39" s="495"/>
      <c r="J39" s="496"/>
      <c r="K39" s="80"/>
    </row>
    <row r="40" spans="2:11" ht="30" customHeight="1" thickBot="1" x14ac:dyDescent="0.25">
      <c r="B40" s="81"/>
      <c r="C40" s="497" t="s">
        <v>202</v>
      </c>
      <c r="D40" s="498"/>
      <c r="E40" s="499">
        <f>E33/E39</f>
        <v>-2.5414613724251764</v>
      </c>
      <c r="F40" s="500"/>
      <c r="G40" s="500"/>
      <c r="H40" s="500"/>
      <c r="I40" s="500"/>
      <c r="J40" s="501"/>
      <c r="K40" s="80"/>
    </row>
    <row r="41" spans="2:11" ht="30" customHeigh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2:11" ht="30" customHeight="1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0"/>
    </row>
    <row r="43" spans="2:11" ht="30" customHeight="1" x14ac:dyDescent="0.25">
      <c r="K43" s="80"/>
    </row>
    <row r="44" spans="2:11" ht="30" customHeight="1" x14ac:dyDescent="0.25">
      <c r="K44" s="80"/>
    </row>
    <row r="45" spans="2:11" ht="30" customHeight="1" x14ac:dyDescent="0.25">
      <c r="K45" s="80"/>
    </row>
    <row r="46" spans="2:11" ht="30" customHeight="1" x14ac:dyDescent="0.25">
      <c r="K46" s="80"/>
    </row>
    <row r="47" spans="2:11" ht="30" customHeight="1" x14ac:dyDescent="0.25">
      <c r="K47" s="80"/>
    </row>
    <row r="48" spans="2:11" ht="30" customHeight="1" x14ac:dyDescent="0.25">
      <c r="K48" s="80"/>
    </row>
    <row r="49" spans="2:11" ht="30" customHeight="1" x14ac:dyDescent="0.25">
      <c r="K49" s="80"/>
    </row>
    <row r="50" spans="2:11" ht="30" customHeight="1" x14ac:dyDescent="0.25">
      <c r="K50" s="80"/>
    </row>
    <row r="51" spans="2:11" ht="30" customHeight="1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0"/>
    </row>
  </sheetData>
  <mergeCells count="78">
    <mergeCell ref="C35:D35"/>
    <mergeCell ref="E35:J35"/>
    <mergeCell ref="C34:D34"/>
    <mergeCell ref="E34:J34"/>
    <mergeCell ref="C25:D25"/>
    <mergeCell ref="E25:J25"/>
    <mergeCell ref="C26:D26"/>
    <mergeCell ref="E26:J26"/>
    <mergeCell ref="C27:D27"/>
    <mergeCell ref="C33:D33"/>
    <mergeCell ref="E33:J33"/>
    <mergeCell ref="C36:D36"/>
    <mergeCell ref="E36:J36"/>
    <mergeCell ref="C40:D40"/>
    <mergeCell ref="E40:J40"/>
    <mergeCell ref="C39:D39"/>
    <mergeCell ref="E39:J39"/>
    <mergeCell ref="C37:D37"/>
    <mergeCell ref="C38:D38"/>
    <mergeCell ref="E37:J37"/>
    <mergeCell ref="E38:J38"/>
    <mergeCell ref="C24:D24"/>
    <mergeCell ref="E24:J24"/>
    <mergeCell ref="E27:J27"/>
    <mergeCell ref="B30:C30"/>
    <mergeCell ref="C32:J32"/>
    <mergeCell ref="D11:E11"/>
    <mergeCell ref="F11:G11"/>
    <mergeCell ref="H11:I11"/>
    <mergeCell ref="D12:E12"/>
    <mergeCell ref="F12:G12"/>
    <mergeCell ref="H12:I12"/>
    <mergeCell ref="D15:J16"/>
    <mergeCell ref="D20:E20"/>
    <mergeCell ref="D19:E19"/>
    <mergeCell ref="D18:E18"/>
    <mergeCell ref="B14:C14"/>
    <mergeCell ref="D17:E17"/>
    <mergeCell ref="C21:J21"/>
    <mergeCell ref="C22:D22"/>
    <mergeCell ref="E22:J22"/>
    <mergeCell ref="C23:D23"/>
    <mergeCell ref="E23:J23"/>
    <mergeCell ref="D9:E9"/>
    <mergeCell ref="F9:G9"/>
    <mergeCell ref="H9:I9"/>
    <mergeCell ref="D10:E10"/>
    <mergeCell ref="F10:G10"/>
    <mergeCell ref="H10:I10"/>
    <mergeCell ref="D7:E7"/>
    <mergeCell ref="F7:G7"/>
    <mergeCell ref="H7:I7"/>
    <mergeCell ref="D8:E8"/>
    <mergeCell ref="F8:G8"/>
    <mergeCell ref="H8:I8"/>
    <mergeCell ref="D6:E6"/>
    <mergeCell ref="F6:G6"/>
    <mergeCell ref="H6:I6"/>
    <mergeCell ref="B3:E3"/>
    <mergeCell ref="D5:E5"/>
    <mergeCell ref="F5:G5"/>
    <mergeCell ref="H5:I5"/>
    <mergeCell ref="J10:K10"/>
    <mergeCell ref="J11:K11"/>
    <mergeCell ref="J12:K12"/>
    <mergeCell ref="L5:M5"/>
    <mergeCell ref="L6:M6"/>
    <mergeCell ref="L7:M7"/>
    <mergeCell ref="L8:M8"/>
    <mergeCell ref="L9:M9"/>
    <mergeCell ref="L10:M10"/>
    <mergeCell ref="L11:M11"/>
    <mergeCell ref="L12:M12"/>
    <mergeCell ref="J5:K5"/>
    <mergeCell ref="J6:K6"/>
    <mergeCell ref="J7:K7"/>
    <mergeCell ref="J8:K8"/>
    <mergeCell ref="J9:K9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28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3</vt:i4>
      </vt:variant>
    </vt:vector>
  </HeadingPairs>
  <TitlesOfParts>
    <vt:vector size="6" baseType="lpstr">
      <vt:lpstr>محمد أحمد </vt:lpstr>
      <vt:lpstr>الخطة التشغيلية </vt:lpstr>
      <vt:lpstr>الخطة المالية</vt:lpstr>
      <vt:lpstr>'الخطة التشغيلية '!Print_Area</vt:lpstr>
      <vt:lpstr>'الخطة المالية'!Print_Area</vt:lpstr>
      <vt:lpstr>'محمد أحمد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Dr-Mohammad</dc:creator>
  <cp:lastModifiedBy>amir badr</cp:lastModifiedBy>
  <cp:lastPrinted>2014-11-01T13:28:18Z</cp:lastPrinted>
  <dcterms:created xsi:type="dcterms:W3CDTF">2013-08-26T11:31:24Z</dcterms:created>
  <dcterms:modified xsi:type="dcterms:W3CDTF">2015-10-22T09:49:19Z</dcterms:modified>
</cp:coreProperties>
</file>