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1 Chem\2 Course\1 Teaching &amp; Courses\Chem 652 Applied Analytical Chemistry (computation by computers)\Class materials\"/>
    </mc:Choice>
  </mc:AlternateContent>
  <xr:revisionPtr revIDLastSave="0" documentId="13_ncr:1_{AA46DB67-00F0-4A8B-8A17-60C477CC2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" i="7" l="1"/>
  <c r="H161" i="7" s="1"/>
  <c r="F161" i="7"/>
  <c r="C141" i="7"/>
  <c r="E141" i="7" s="1"/>
  <c r="F141" i="7" s="1"/>
  <c r="C140" i="7"/>
  <c r="C139" i="7"/>
  <c r="E139" i="7" s="1"/>
  <c r="F139" i="7" s="1"/>
  <c r="C138" i="7"/>
  <c r="C137" i="7"/>
  <c r="E137" i="7" s="1"/>
  <c r="F137" i="7" s="1"/>
  <c r="C136" i="7"/>
  <c r="C135" i="7"/>
  <c r="E135" i="7" s="1"/>
  <c r="F135" i="7" s="1"/>
  <c r="D134" i="7"/>
  <c r="C134" i="7"/>
  <c r="E134" i="7" s="1"/>
  <c r="F134" i="7" s="1"/>
  <c r="C107" i="7"/>
  <c r="D107" i="7" s="1"/>
  <c r="B107" i="7"/>
  <c r="C109" i="7" s="1"/>
  <c r="D109" i="7" s="1"/>
  <c r="G104" i="7"/>
  <c r="B101" i="7"/>
  <c r="C101" i="7" s="1"/>
  <c r="D101" i="7" s="1"/>
  <c r="B70" i="7"/>
  <c r="F70" i="7" s="1"/>
  <c r="C46" i="7"/>
  <c r="D46" i="7" s="1"/>
  <c r="C45" i="7"/>
  <c r="D45" i="7" s="1"/>
  <c r="C44" i="7"/>
  <c r="D44" i="7" s="1"/>
  <c r="C43" i="7"/>
  <c r="D43" i="7" s="1"/>
  <c r="C42" i="7"/>
  <c r="D42" i="7" s="1"/>
  <c r="C41" i="7"/>
  <c r="D41" i="7" s="1"/>
  <c r="C40" i="7"/>
  <c r="D40" i="7" s="1"/>
  <c r="B40" i="7"/>
  <c r="C37" i="7"/>
  <c r="D37" i="7" s="1"/>
  <c r="C36" i="7"/>
  <c r="D36" i="7" s="1"/>
  <c r="C35" i="7"/>
  <c r="D35" i="7" s="1"/>
  <c r="C34" i="7"/>
  <c r="D34" i="7" s="1"/>
  <c r="C33" i="7"/>
  <c r="D33" i="7" s="1"/>
  <c r="C32" i="7"/>
  <c r="D32" i="7" s="1"/>
  <c r="B32" i="7"/>
  <c r="E40" i="7" l="1"/>
  <c r="F40" i="7" s="1"/>
  <c r="G40" i="7" s="1"/>
  <c r="H40" i="7" s="1"/>
  <c r="I38" i="7" s="1"/>
  <c r="E107" i="7"/>
  <c r="E32" i="7"/>
  <c r="F32" i="7" s="1"/>
  <c r="G32" i="7" s="1"/>
  <c r="H32" i="7" s="1"/>
  <c r="C102" i="7"/>
  <c r="D102" i="7" s="1"/>
  <c r="E140" i="7"/>
  <c r="F140" i="7" s="1"/>
  <c r="C71" i="7"/>
  <c r="C72" i="7"/>
  <c r="C103" i="7"/>
  <c r="D103" i="7" s="1"/>
  <c r="E101" i="7" s="1"/>
  <c r="F104" i="7" s="1"/>
  <c r="I104" i="7" s="1"/>
  <c r="E138" i="7"/>
  <c r="F138" i="7" s="1"/>
  <c r="G134" i="7" s="1"/>
  <c r="H134" i="7" s="1"/>
  <c r="I134" i="7" s="1"/>
  <c r="C70" i="7"/>
  <c r="C73" i="7"/>
  <c r="E136" i="7"/>
  <c r="F136" i="7" s="1"/>
  <c r="C104" i="7"/>
  <c r="D104" i="7" s="1"/>
  <c r="C108" i="7"/>
  <c r="D108" i="7" s="1"/>
  <c r="D70" i="7" l="1"/>
  <c r="E70" i="7" s="1"/>
  <c r="G70" i="7" s="1"/>
  <c r="H70" i="7" s="1"/>
  <c r="E40" i="6" l="1"/>
  <c r="D40" i="6"/>
  <c r="C40" i="6"/>
  <c r="F39" i="6"/>
  <c r="I39" i="6" s="1"/>
  <c r="E39" i="6"/>
  <c r="D39" i="6"/>
  <c r="C39" i="6"/>
  <c r="E38" i="6"/>
  <c r="D38" i="6"/>
  <c r="C38" i="6"/>
  <c r="G36" i="6" s="1"/>
  <c r="E37" i="6"/>
  <c r="D37" i="6"/>
  <c r="C37" i="6"/>
  <c r="F36" i="6"/>
  <c r="I36" i="6" s="1"/>
  <c r="E36" i="6"/>
  <c r="H36" i="6" s="1"/>
  <c r="D36" i="6"/>
  <c r="G39" i="6" s="1"/>
  <c r="C36" i="6"/>
  <c r="J36" i="6" l="1"/>
  <c r="G51" i="5"/>
  <c r="E51" i="5"/>
  <c r="G50" i="5"/>
  <c r="F50" i="5"/>
  <c r="E50" i="5"/>
  <c r="C50" i="5"/>
  <c r="D50" i="5" s="1"/>
  <c r="G49" i="5"/>
  <c r="E49" i="5"/>
  <c r="G48" i="5"/>
  <c r="E48" i="5"/>
  <c r="G47" i="5"/>
  <c r="H47" i="5" s="1"/>
  <c r="E47" i="5"/>
  <c r="F47" i="5" s="1"/>
  <c r="C47" i="5"/>
  <c r="D47" i="5" s="1"/>
  <c r="I47" i="5" l="1"/>
  <c r="J47" i="5" s="1"/>
  <c r="G28" i="4" l="1"/>
  <c r="D28" i="4"/>
  <c r="C28" i="4"/>
  <c r="D101" i="3"/>
  <c r="E101" i="3" s="1"/>
  <c r="B101" i="3"/>
  <c r="C101" i="3" s="1"/>
  <c r="D79" i="3"/>
  <c r="E79" i="3" s="1"/>
  <c r="F79" i="3" s="1"/>
  <c r="D59" i="3"/>
  <c r="E59" i="3" s="1"/>
  <c r="D58" i="3"/>
  <c r="E58" i="3" s="1"/>
  <c r="E57" i="3"/>
  <c r="F57" i="3" s="1"/>
  <c r="G57" i="3" s="1"/>
  <c r="H57" i="3" s="1"/>
  <c r="D57" i="3"/>
  <c r="E37" i="3"/>
  <c r="E36" i="3"/>
  <c r="E35" i="3"/>
  <c r="F35" i="3" s="1"/>
  <c r="G35" i="3" s="1"/>
  <c r="H35" i="3" s="1"/>
  <c r="D35" i="3"/>
  <c r="C67" i="2" l="1"/>
  <c r="D67" i="2" s="1"/>
  <c r="C66" i="2"/>
  <c r="D66" i="2" s="1"/>
  <c r="C65" i="2"/>
  <c r="D65" i="2" s="1"/>
  <c r="C64" i="2"/>
  <c r="D64" i="2" s="1"/>
  <c r="E64" i="2" s="1"/>
  <c r="F64" i="2" s="1"/>
  <c r="G64" i="2" s="1"/>
  <c r="B64" i="2"/>
  <c r="C49" i="2"/>
  <c r="D51" i="2" s="1"/>
  <c r="I64" i="2" l="1"/>
  <c r="H64" i="2"/>
  <c r="J64" i="2" s="1"/>
  <c r="D49" i="2"/>
  <c r="D50" i="2"/>
  <c r="E49" i="2" l="1"/>
  <c r="F49" i="2" s="1"/>
  <c r="G49" i="2" s="1"/>
  <c r="E32" i="1" l="1"/>
  <c r="F32" i="1" s="1"/>
  <c r="D32" i="1"/>
</calcChain>
</file>

<file path=xl/sharedStrings.xml><?xml version="1.0" encoding="utf-8"?>
<sst xmlns="http://schemas.openxmlformats.org/spreadsheetml/2006/main" count="761" uniqueCount="559">
  <si>
    <r>
      <t xml:space="preserve">Absolute error = x - </t>
    </r>
    <r>
      <rPr>
        <b/>
        <sz val="16"/>
        <color theme="1"/>
        <rFont val="Calibri"/>
        <family val="2"/>
      </rPr>
      <t>µ</t>
    </r>
  </si>
  <si>
    <r>
      <t xml:space="preserve">%Relative error = ( (x - </t>
    </r>
    <r>
      <rPr>
        <b/>
        <sz val="16"/>
        <color theme="1"/>
        <rFont val="Calibri"/>
        <family val="2"/>
      </rPr>
      <t>µ)/µ ) *100%</t>
    </r>
  </si>
  <si>
    <t>Excel Calculation …</t>
  </si>
  <si>
    <t>x</t>
  </si>
  <si>
    <t>µ</t>
  </si>
  <si>
    <t>Ab. er.</t>
  </si>
  <si>
    <t>Re. er.</t>
  </si>
  <si>
    <t>%Re. er.</t>
  </si>
  <si>
    <t xml:space="preserve"> Cells Declaration </t>
  </si>
  <si>
    <t>cell B32</t>
  </si>
  <si>
    <t xml:space="preserve"> represent the determined value </t>
  </si>
  <si>
    <t>cell C32</t>
  </si>
  <si>
    <t xml:space="preserve"> represent the true value</t>
  </si>
  <si>
    <t>cell D32</t>
  </si>
  <si>
    <t xml:space="preserve"> represent the absolute error</t>
  </si>
  <si>
    <t>cell E32</t>
  </si>
  <si>
    <t xml:space="preserve"> represent the relative error</t>
  </si>
  <si>
    <t>cell F32</t>
  </si>
  <si>
    <t xml:space="preserve"> represent the percente relative error</t>
  </si>
  <si>
    <r>
      <t xml:space="preserve">Absolute average deviation (a. d.) = </t>
    </r>
    <r>
      <rPr>
        <b/>
        <sz val="16"/>
        <color theme="1"/>
        <rFont val="MS Reference Sans Serif"/>
        <family val="2"/>
      </rPr>
      <t>∑</t>
    </r>
    <r>
      <rPr>
        <b/>
        <sz val="16"/>
        <color theme="1"/>
        <rFont val="Arial"/>
        <family val="2"/>
      </rPr>
      <t xml:space="preserve"> (xi - </t>
    </r>
    <r>
      <rPr>
        <b/>
        <sz val="16"/>
        <color theme="1"/>
        <rFont val="MS Reference Sans Serif"/>
        <family val="2"/>
      </rPr>
      <t></t>
    </r>
    <r>
      <rPr>
        <b/>
        <sz val="16"/>
        <color theme="1"/>
        <rFont val="Arial"/>
        <family val="2"/>
      </rPr>
      <t>) / N</t>
    </r>
  </si>
  <si>
    <r>
      <t xml:space="preserve">%Relative average deviation = (a. d. / </t>
    </r>
    <r>
      <rPr>
        <b/>
        <sz val="16"/>
        <color theme="1"/>
        <rFont val="MS Reference Sans Serif"/>
        <family val="2"/>
      </rPr>
      <t></t>
    </r>
    <r>
      <rPr>
        <b/>
        <sz val="16"/>
        <color theme="1"/>
        <rFont val="Arial"/>
        <family val="2"/>
      </rPr>
      <t>) * 100%</t>
    </r>
  </si>
  <si>
    <r>
      <t>Standard deviation (s) = ( Σ(x</t>
    </r>
    <r>
      <rPr>
        <b/>
        <vertAlign val="subscript"/>
        <sz val="16"/>
        <color theme="1"/>
        <rFont val="Calibri"/>
        <family val="2"/>
        <scheme val="minor"/>
      </rPr>
      <t>i</t>
    </r>
    <r>
      <rPr>
        <b/>
        <sz val="16"/>
        <color theme="1"/>
        <rFont val="Calibri"/>
        <family val="2"/>
        <scheme val="minor"/>
      </rPr>
      <t xml:space="preserve"> - </t>
    </r>
    <r>
      <rPr>
        <b/>
        <sz val="16"/>
        <color theme="1"/>
        <rFont val="MS Reference Sans Serif"/>
        <family val="2"/>
      </rPr>
      <t></t>
    </r>
    <r>
      <rPr>
        <b/>
        <sz val="16"/>
        <color theme="1"/>
        <rFont val="Arial"/>
        <family val="2"/>
        <charset val="178"/>
      </rPr>
      <t>)</t>
    </r>
    <r>
      <rPr>
        <b/>
        <vertAlign val="superscript"/>
        <sz val="16"/>
        <color theme="1"/>
        <rFont val="Arial"/>
        <family val="2"/>
      </rPr>
      <t>2</t>
    </r>
    <r>
      <rPr>
        <b/>
        <sz val="16"/>
        <color theme="1"/>
        <rFont val="Arial"/>
        <family val="2"/>
        <charset val="178"/>
      </rPr>
      <t xml:space="preserve"> / (N-1) )</t>
    </r>
    <r>
      <rPr>
        <b/>
        <vertAlign val="superscript"/>
        <sz val="16"/>
        <color theme="1"/>
        <rFont val="Arial"/>
        <family val="2"/>
      </rPr>
      <t>1/2</t>
    </r>
    <r>
      <rPr>
        <b/>
        <sz val="16"/>
        <color theme="1"/>
        <rFont val="Calibri"/>
        <family val="2"/>
        <scheme val="minor"/>
      </rPr>
      <t xml:space="preserve"> </t>
    </r>
  </si>
  <si>
    <r>
      <t>Standard deviation of the mean (s, mean) = s / (N)</t>
    </r>
    <r>
      <rPr>
        <b/>
        <vertAlign val="superscript"/>
        <sz val="16"/>
        <color theme="1"/>
        <rFont val="Calibri"/>
        <family val="2"/>
        <charset val="178"/>
        <scheme val="minor"/>
      </rPr>
      <t>1/2</t>
    </r>
  </si>
  <si>
    <r>
      <t xml:space="preserve">%Relative standard error (%RSD) = (s / </t>
    </r>
    <r>
      <rPr>
        <b/>
        <sz val="16"/>
        <color theme="1"/>
        <rFont val="MS Reference Sans Serif"/>
        <family val="2"/>
      </rPr>
      <t>) * 100%</t>
    </r>
  </si>
  <si>
    <r>
      <t xml:space="preserve">%Relative standard deviation of the mean (%RSD, mean) = (s,mean / </t>
    </r>
    <r>
      <rPr>
        <b/>
        <sz val="16"/>
        <color theme="1"/>
        <rFont val="MS Reference Sans Serif"/>
        <family val="2"/>
      </rPr>
      <t>)</t>
    </r>
    <r>
      <rPr>
        <b/>
        <sz val="16"/>
        <color theme="1"/>
        <rFont val="Arial"/>
        <family val="2"/>
        <charset val="178"/>
      </rPr>
      <t xml:space="preserve"> *100%</t>
    </r>
  </si>
  <si>
    <t></t>
  </si>
  <si>
    <r>
      <t xml:space="preserve">x - </t>
    </r>
    <r>
      <rPr>
        <b/>
        <sz val="12"/>
        <color theme="1"/>
        <rFont val="MS Reference Sans Serif"/>
        <family val="2"/>
      </rPr>
      <t></t>
    </r>
  </si>
  <si>
    <r>
      <rPr>
        <b/>
        <sz val="12"/>
        <color theme="1"/>
        <rFont val="Times New Roman"/>
        <family val="1"/>
      </rPr>
      <t xml:space="preserve">Σ </t>
    </r>
    <r>
      <rPr>
        <b/>
        <sz val="12"/>
        <color theme="1"/>
        <rFont val="Calibri"/>
        <family val="2"/>
      </rPr>
      <t xml:space="preserve">(x - </t>
    </r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Calibri"/>
        <family val="2"/>
      </rPr>
      <t>)</t>
    </r>
  </si>
  <si>
    <t>a.d.</t>
  </si>
  <si>
    <t>%r.a.d.</t>
  </si>
  <si>
    <r>
      <t>x</t>
    </r>
    <r>
      <rPr>
        <b/>
        <vertAlign val="subscript"/>
        <sz val="12"/>
        <color theme="1"/>
        <rFont val="Calibri"/>
        <family val="2"/>
        <scheme val="minor"/>
      </rPr>
      <t>i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</si>
  <si>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i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MS Reference Sans Serif"/>
        <family val="2"/>
      </rPr>
      <t></t>
    </r>
  </si>
  <si>
    <r>
      <t>(x</t>
    </r>
    <r>
      <rPr>
        <b/>
        <vertAlign val="subscript"/>
        <sz val="12"/>
        <color theme="1"/>
        <rFont val="Calibri"/>
        <family val="2"/>
        <scheme val="minor"/>
      </rPr>
      <t xml:space="preserve">i </t>
    </r>
    <r>
      <rPr>
        <b/>
        <sz val="12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MS Reference Sans Serif"/>
        <family val="2"/>
      </rPr>
      <t>)</t>
    </r>
    <r>
      <rPr>
        <b/>
        <vertAlign val="superscript"/>
        <sz val="12"/>
        <color theme="1"/>
        <rFont val="MS Reference Sans Serif"/>
        <family val="2"/>
      </rPr>
      <t>2</t>
    </r>
  </si>
  <si>
    <r>
      <rPr>
        <b/>
        <sz val="12"/>
        <color theme="1"/>
        <rFont val="Times New Roman"/>
        <family val="1"/>
      </rPr>
      <t xml:space="preserve">Σ </t>
    </r>
    <r>
      <rPr>
        <b/>
        <sz val="12"/>
        <color theme="1"/>
        <rFont val="Calibri"/>
        <family val="2"/>
      </rPr>
      <t>(x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</si>
  <si>
    <r>
      <rPr>
        <b/>
        <sz val="12"/>
        <color theme="1"/>
        <rFont val="Times New Roman"/>
        <family val="1"/>
      </rPr>
      <t>Σ</t>
    </r>
    <r>
      <rPr>
        <b/>
        <sz val="12"/>
        <color theme="1"/>
        <rFont val="Calibri"/>
        <family val="2"/>
      </rPr>
      <t>(x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>-</t>
    </r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>/N-1</t>
    </r>
  </si>
  <si>
    <t>S</t>
  </si>
  <si>
    <t>S, mean</t>
  </si>
  <si>
    <t>%RSD</t>
  </si>
  <si>
    <t>%RSD mean</t>
  </si>
  <si>
    <t>cell B49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</si>
  <si>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1</t>
    </r>
  </si>
  <si>
    <t>cell B50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</si>
  <si>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2</t>
    </r>
  </si>
  <si>
    <t>cell B51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</si>
  <si>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3</t>
    </r>
  </si>
  <si>
    <t>cell C49</t>
  </si>
  <si>
    <t xml:space="preserve"> represent the average of x values  </t>
  </si>
  <si>
    <t>cell D49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</si>
  <si>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1 </t>
    </r>
    <r>
      <rPr>
        <sz val="12"/>
        <color theme="1"/>
        <rFont val="Times New Roman"/>
        <family val="1"/>
      </rPr>
      <t>- average</t>
    </r>
  </si>
  <si>
    <t>cell D50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</si>
  <si>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- average</t>
    </r>
  </si>
  <si>
    <t>cell D51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</si>
  <si>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3 </t>
    </r>
    <r>
      <rPr>
        <sz val="12"/>
        <color theme="1"/>
        <rFont val="Times New Roman"/>
        <family val="1"/>
      </rPr>
      <t>- average</t>
    </r>
  </si>
  <si>
    <t>cell E49</t>
  </si>
  <si>
    <t xml:space="preserve"> represent the summation of x values - average</t>
  </si>
  <si>
    <t>cell F49</t>
  </si>
  <si>
    <t xml:space="preserve"> represent the absolute average deviation  </t>
  </si>
  <si>
    <t>cell G49</t>
  </si>
  <si>
    <t xml:space="preserve"> represent the percent relative average deviation</t>
  </si>
  <si>
    <t>cell A64</t>
  </si>
  <si>
    <t>cell A65</t>
  </si>
  <si>
    <t>cell A66</t>
  </si>
  <si>
    <t>cell A67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</si>
  <si>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4</t>
    </r>
  </si>
  <si>
    <t>cell B64</t>
  </si>
  <si>
    <t>cell C64</t>
  </si>
  <si>
    <t>cell C65</t>
  </si>
  <si>
    <t>cell C66</t>
  </si>
  <si>
    <t>cell C67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</si>
  <si>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4 </t>
    </r>
    <r>
      <rPr>
        <sz val="12"/>
        <color theme="1"/>
        <rFont val="Times New Roman"/>
        <family val="1"/>
      </rPr>
      <t>- average</t>
    </r>
  </si>
  <si>
    <t>cell D64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</si>
  <si>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1 </t>
    </r>
    <r>
      <rPr>
        <sz val="12"/>
        <color theme="1"/>
        <rFont val="Times New Roman"/>
        <family val="1"/>
      </rPr>
      <t>- average)</t>
    </r>
    <r>
      <rPr>
        <vertAlign val="superscript"/>
        <sz val="12"/>
        <color theme="1"/>
        <rFont val="Times New Roman"/>
        <family val="1"/>
      </rPr>
      <t>2</t>
    </r>
  </si>
  <si>
    <t>cell D65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</si>
  <si>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- average)</t>
    </r>
    <r>
      <rPr>
        <vertAlign val="superscript"/>
        <sz val="12"/>
        <color theme="1"/>
        <rFont val="Times New Roman"/>
        <family val="1"/>
      </rPr>
      <t>2</t>
    </r>
  </si>
  <si>
    <t>cell D66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</si>
  <si>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3 </t>
    </r>
    <r>
      <rPr>
        <sz val="12"/>
        <color theme="1"/>
        <rFont val="Times New Roman"/>
        <family val="1"/>
      </rPr>
      <t>- average)</t>
    </r>
    <r>
      <rPr>
        <vertAlign val="superscript"/>
        <sz val="12"/>
        <color theme="1"/>
        <rFont val="Times New Roman"/>
        <family val="1"/>
      </rPr>
      <t>2</t>
    </r>
  </si>
  <si>
    <t>cell D67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</si>
  <si>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4 </t>
    </r>
    <r>
      <rPr>
        <sz val="12"/>
        <color theme="1"/>
        <rFont val="Times New Roman"/>
        <family val="1"/>
      </rPr>
      <t>- average)</t>
    </r>
    <r>
      <rPr>
        <vertAlign val="superscript"/>
        <sz val="12"/>
        <color theme="1"/>
        <rFont val="Times New Roman"/>
        <family val="1"/>
      </rPr>
      <t>2</t>
    </r>
  </si>
  <si>
    <t>cell E64</t>
  </si>
  <si>
    <r>
      <t xml:space="preserve"> represent the summation of (x values average)</t>
    </r>
    <r>
      <rPr>
        <vertAlign val="superscript"/>
        <sz val="12"/>
        <color theme="1"/>
        <rFont val="Times New Roman"/>
        <family val="1"/>
      </rPr>
      <t>2</t>
    </r>
  </si>
  <si>
    <t>cell F64</t>
  </si>
  <si>
    <r>
      <t xml:space="preserve"> represent the summation of (x values average)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/ N - 1</t>
    </r>
  </si>
  <si>
    <t>cell G64</t>
  </si>
  <si>
    <t xml:space="preserve"> represent the standard deviation</t>
  </si>
  <si>
    <t>cell H64</t>
  </si>
  <si>
    <t xml:space="preserve"> represent the standard deviation of mean</t>
  </si>
  <si>
    <t>cell I64</t>
  </si>
  <si>
    <t xml:space="preserve"> represent the percent relative standard deviation</t>
  </si>
  <si>
    <t>cell J64</t>
  </si>
  <si>
    <t xml:space="preserve"> represent the percent relative standard deviation of mean</t>
  </si>
  <si>
    <r>
      <t>S</t>
    </r>
    <r>
      <rPr>
        <b/>
        <vertAlign val="subscript"/>
        <sz val="16"/>
        <color theme="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= (S</t>
    </r>
    <r>
      <rPr>
        <b/>
        <vertAlign val="subscript"/>
        <sz val="16"/>
        <color theme="1"/>
        <rFont val="Calibri"/>
        <family val="2"/>
        <scheme val="minor"/>
      </rPr>
      <t>b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+ S</t>
    </r>
    <r>
      <rPr>
        <b/>
        <vertAlign val="subscript"/>
        <sz val="16"/>
        <color theme="1"/>
        <rFont val="Calibri"/>
        <family val="2"/>
        <scheme val="minor"/>
      </rPr>
      <t>c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+ S</t>
    </r>
    <r>
      <rPr>
        <b/>
        <vertAlign val="subscript"/>
        <sz val="16"/>
        <color theme="1"/>
        <rFont val="Calibri"/>
        <family val="2"/>
        <scheme val="minor"/>
      </rPr>
      <t>d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perscript"/>
        <sz val="16"/>
        <color theme="1"/>
        <rFont val="Calibri"/>
        <family val="2"/>
        <scheme val="minor"/>
      </rPr>
      <t>1/2</t>
    </r>
  </si>
  <si>
    <r>
      <t>(S</t>
    </r>
    <r>
      <rPr>
        <b/>
        <vertAlign val="subscript"/>
        <sz val="16"/>
        <color theme="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  <r>
      <rPr>
        <b/>
        <sz val="16"/>
        <color theme="1"/>
        <rFont val="Calibri"/>
        <family val="2"/>
        <scheme val="minor"/>
      </rPr>
      <t xml:space="preserve"> = (S</t>
    </r>
    <r>
      <rPr>
        <b/>
        <vertAlign val="subscript"/>
        <sz val="16"/>
        <color theme="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/ </t>
    </r>
    <r>
      <rPr>
        <b/>
        <sz val="16"/>
        <color theme="1"/>
        <rFont val="MS Reference Sans Serif"/>
        <family val="2"/>
      </rPr>
      <t></t>
    </r>
    <r>
      <rPr>
        <b/>
        <sz val="16"/>
        <color theme="1"/>
        <rFont val="Arial"/>
        <family val="2"/>
      </rPr>
      <t>) * 100%</t>
    </r>
  </si>
  <si>
    <t>s</t>
  </si>
  <si>
    <r>
      <t>s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</si>
  <si>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Σs</t>
    </r>
    <r>
      <rPr>
        <b/>
        <vertAlign val="superscript"/>
        <sz val="12"/>
        <color theme="1"/>
        <rFont val="Times New Roman"/>
        <family val="1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</si>
  <si>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a</t>
    </r>
  </si>
  <si>
    <r>
      <t>(S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bscript"/>
        <sz val="12"/>
        <color theme="1"/>
        <rFont val="Calibri"/>
        <family val="2"/>
        <scheme val="minor"/>
      </rPr>
      <t>rel</t>
    </r>
  </si>
  <si>
    <r>
      <t>(S</t>
    </r>
    <r>
      <rPr>
        <b/>
        <vertAlign val="subscript"/>
        <sz val="16"/>
        <color theme="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  <r>
      <rPr>
        <b/>
        <sz val="16"/>
        <color theme="1"/>
        <rFont val="Calibri"/>
        <family val="2"/>
        <scheme val="minor"/>
      </rPr>
      <t xml:space="preserve"> = (S</t>
    </r>
    <r>
      <rPr>
        <b/>
        <vertAlign val="subscript"/>
        <sz val="16"/>
        <color theme="1"/>
        <rFont val="Calibri"/>
        <family val="2"/>
        <scheme val="minor"/>
      </rPr>
      <t>b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  <r>
      <rPr>
        <b/>
        <sz val="16"/>
        <color theme="1"/>
        <rFont val="Calibri"/>
        <family val="2"/>
        <scheme val="minor"/>
      </rPr>
      <t xml:space="preserve"> + (S</t>
    </r>
    <r>
      <rPr>
        <b/>
        <vertAlign val="subscript"/>
        <sz val="16"/>
        <color theme="1"/>
        <rFont val="Calibri"/>
        <family val="2"/>
        <scheme val="minor"/>
      </rPr>
      <t>c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  <r>
      <rPr>
        <b/>
        <sz val="16"/>
        <color theme="1"/>
        <rFont val="Calibri"/>
        <family val="2"/>
        <scheme val="minor"/>
      </rPr>
      <t xml:space="preserve"> + (S</t>
    </r>
    <r>
      <rPr>
        <b/>
        <vertAlign val="subscript"/>
        <sz val="16"/>
        <color theme="1"/>
        <rFont val="Calibri"/>
        <family val="2"/>
        <scheme val="minor"/>
      </rPr>
      <t>d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</si>
  <si>
    <t>s / x</t>
  </si>
  <si>
    <r>
      <t>(s/x)</t>
    </r>
    <r>
      <rPr>
        <b/>
        <vertAlign val="superscript"/>
        <sz val="12"/>
        <color theme="1"/>
        <rFont val="Times New Roman"/>
        <family val="1"/>
      </rPr>
      <t>2</t>
    </r>
  </si>
  <si>
    <r>
      <t>Σ(s/x)</t>
    </r>
    <r>
      <rPr>
        <b/>
        <vertAlign val="superscript"/>
        <sz val="12"/>
        <color theme="1"/>
        <rFont val="Times New Roman"/>
        <family val="1"/>
      </rPr>
      <t>2</t>
    </r>
  </si>
  <si>
    <r>
      <t>(S</t>
    </r>
    <r>
      <rPr>
        <b/>
        <vertAlign val="subscript"/>
        <sz val="12"/>
        <color theme="1"/>
        <rFont val="Times New Roman"/>
        <family val="1"/>
      </rPr>
      <t>a</t>
    </r>
    <r>
      <rPr>
        <b/>
        <sz val="12"/>
        <color theme="1"/>
        <rFont val="Times New Roman"/>
        <family val="1"/>
      </rPr>
      <t>)</t>
    </r>
    <r>
      <rPr>
        <b/>
        <vertAlign val="subscript"/>
        <sz val="12"/>
        <color theme="1"/>
        <rFont val="Times New Roman"/>
        <family val="1"/>
      </rPr>
      <t>rel</t>
    </r>
  </si>
  <si>
    <r>
      <t>S</t>
    </r>
    <r>
      <rPr>
        <b/>
        <vertAlign val="subscript"/>
        <sz val="12"/>
        <color theme="1"/>
        <rFont val="Times New Roman"/>
        <family val="1"/>
      </rPr>
      <t>a</t>
    </r>
  </si>
  <si>
    <r>
      <t>(S</t>
    </r>
    <r>
      <rPr>
        <b/>
        <vertAlign val="subscript"/>
        <sz val="16"/>
        <color theme="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  <r>
      <rPr>
        <b/>
        <sz val="16"/>
        <color theme="1"/>
        <rFont val="Calibri"/>
        <family val="2"/>
        <scheme val="minor"/>
      </rPr>
      <t xml:space="preserve"> = c(S</t>
    </r>
    <r>
      <rPr>
        <b/>
        <vertAlign val="subscript"/>
        <sz val="16"/>
        <color theme="1"/>
        <rFont val="Calibri"/>
        <family val="2"/>
        <scheme val="minor"/>
      </rPr>
      <t>b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</si>
  <si>
    <r>
      <t>S</t>
    </r>
    <r>
      <rPr>
        <b/>
        <vertAlign val="subscript"/>
        <sz val="16"/>
        <color theme="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= 0.434 (S</t>
    </r>
    <r>
      <rPr>
        <b/>
        <vertAlign val="subscript"/>
        <sz val="16"/>
        <color theme="1"/>
        <rFont val="Calibri"/>
        <family val="2"/>
        <scheme val="minor"/>
      </rPr>
      <t>b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bscript"/>
        <sz val="16"/>
        <color theme="1"/>
        <rFont val="Calibri"/>
        <family val="2"/>
        <scheme val="minor"/>
      </rPr>
      <t>rel.</t>
    </r>
  </si>
  <si>
    <t>conc.</t>
  </si>
  <si>
    <t>pH</t>
  </si>
  <si>
    <t>cell B35</t>
  </si>
  <si>
    <t>cell B36</t>
  </si>
  <si>
    <t>cell B37</t>
  </si>
  <si>
    <t>cell C35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</si>
  <si>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1 </t>
    </r>
    <r>
      <rPr>
        <sz val="12"/>
        <color theme="1"/>
        <rFont val="Times New Roman"/>
        <family val="1"/>
      </rPr>
      <t>uncertainty</t>
    </r>
  </si>
  <si>
    <t>cell C36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</si>
  <si>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uncertainty</t>
    </r>
  </si>
  <si>
    <t>cell C37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</si>
  <si>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 xml:space="preserve">3 </t>
    </r>
    <r>
      <rPr>
        <sz val="12"/>
        <color theme="1"/>
        <rFont val="Times New Roman"/>
        <family val="1"/>
      </rPr>
      <t>uncertainty</t>
    </r>
  </si>
  <si>
    <t>cell D35</t>
  </si>
  <si>
    <t>cell E35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</si>
  <si>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1 </t>
    </r>
    <r>
      <rPr>
        <sz val="12"/>
        <color theme="1"/>
        <rFont val="Times New Roman"/>
        <family val="1"/>
      </rPr>
      <t>uncertainty)</t>
    </r>
    <r>
      <rPr>
        <vertAlign val="superscript"/>
        <sz val="12"/>
        <color theme="1"/>
        <rFont val="Times New Roman"/>
        <family val="1"/>
      </rPr>
      <t>2</t>
    </r>
  </si>
  <si>
    <t>cell E36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</si>
  <si>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uncertainty)</t>
    </r>
    <r>
      <rPr>
        <vertAlign val="superscript"/>
        <sz val="12"/>
        <color theme="1"/>
        <rFont val="Times New Roman"/>
        <family val="1"/>
      </rPr>
      <t>2</t>
    </r>
  </si>
  <si>
    <t>cell E37</t>
  </si>
  <si>
    <r>
      <t xml:space="preserve"> represent the value of (x</t>
    </r>
    <r>
      <rPr>
        <vertAlign val="subscript"/>
        <sz val="12"/>
        <color theme="1"/>
        <rFont val="Times New Roman"/>
        <family val="1"/>
      </rPr>
      <t xml:space="preserve">3 </t>
    </r>
    <r>
      <rPr>
        <sz val="12"/>
        <color theme="1"/>
        <rFont val="Times New Roman"/>
        <family val="1"/>
      </rPr>
      <t>uncertainty)</t>
    </r>
    <r>
      <rPr>
        <vertAlign val="superscript"/>
        <sz val="12"/>
        <color theme="1"/>
        <rFont val="Times New Roman"/>
        <family val="1"/>
      </rPr>
      <t>2</t>
    </r>
  </si>
  <si>
    <t>cell F35</t>
  </si>
  <si>
    <r>
      <t xml:space="preserve"> represent the summation of (uncertainty values)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</si>
  <si>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cell G35</t>
  </si>
  <si>
    <t xml:space="preserve"> represent the absolute uncertanity</t>
  </si>
  <si>
    <t>cell H35</t>
  </si>
  <si>
    <t xml:space="preserve"> represent the relative uncertanity</t>
  </si>
  <si>
    <t>cell B57</t>
  </si>
  <si>
    <t>cell B58</t>
  </si>
  <si>
    <t>cell B59</t>
  </si>
  <si>
    <t>cell C57</t>
  </si>
  <si>
    <t>cell C58</t>
  </si>
  <si>
    <t>cell C59</t>
  </si>
  <si>
    <t>cell D57</t>
  </si>
  <si>
    <r>
      <t xml:space="preserve"> represent the value of s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/ x</t>
    </r>
    <r>
      <rPr>
        <vertAlign val="subscript"/>
        <sz val="12"/>
        <color theme="1"/>
        <rFont val="Times New Roman"/>
        <family val="1"/>
      </rPr>
      <t>1</t>
    </r>
  </si>
  <si>
    <t>cell D58</t>
  </si>
  <si>
    <r>
      <t xml:space="preserve"> represent the value of s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/ x</t>
    </r>
    <r>
      <rPr>
        <vertAlign val="subscript"/>
        <sz val="12"/>
        <color theme="1"/>
        <rFont val="Times New Roman"/>
        <family val="1"/>
      </rPr>
      <t>2</t>
    </r>
  </si>
  <si>
    <t>cell D59</t>
  </si>
  <si>
    <r>
      <t xml:space="preserve"> represent the value of s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/ x</t>
    </r>
    <r>
      <rPr>
        <vertAlign val="subscript"/>
        <sz val="12"/>
        <color theme="1"/>
        <rFont val="Times New Roman"/>
        <family val="1"/>
      </rPr>
      <t>3</t>
    </r>
  </si>
  <si>
    <t>cell E57</t>
  </si>
  <si>
    <r>
      <t xml:space="preserve"> represent the value of (s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/ 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</t>
    </r>
    <r>
      <rPr>
        <vertAlign val="superscript"/>
        <sz val="12"/>
        <color theme="1"/>
        <rFont val="Times New Roman"/>
        <family val="1"/>
      </rPr>
      <t>2</t>
    </r>
  </si>
  <si>
    <t>cell E58</t>
  </si>
  <si>
    <r>
      <t xml:space="preserve"> represent the value of (s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/ x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  <r>
      <rPr>
        <vertAlign val="superscript"/>
        <sz val="12"/>
        <color theme="1"/>
        <rFont val="Times New Roman"/>
        <family val="1"/>
      </rPr>
      <t>2</t>
    </r>
  </si>
  <si>
    <t>cell E59</t>
  </si>
  <si>
    <r>
      <t xml:space="preserve"> represent the value of (s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/ x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)</t>
    </r>
    <r>
      <rPr>
        <vertAlign val="superscript"/>
        <sz val="12"/>
        <color theme="1"/>
        <rFont val="Times New Roman"/>
        <family val="1"/>
      </rPr>
      <t>2</t>
    </r>
  </si>
  <si>
    <t>cell F57</t>
  </si>
  <si>
    <r>
      <t xml:space="preserve"> represent the summation of (s / x)</t>
    </r>
    <r>
      <rPr>
        <vertAlign val="superscript"/>
        <sz val="12"/>
        <color theme="1"/>
        <rFont val="Times New Roman"/>
        <family val="1"/>
      </rPr>
      <t xml:space="preserve">2 </t>
    </r>
  </si>
  <si>
    <t>cell G57</t>
  </si>
  <si>
    <t>cell H57</t>
  </si>
  <si>
    <t>cell B79</t>
  </si>
  <si>
    <t xml:space="preserve"> represent the x value</t>
  </si>
  <si>
    <t>cell C79</t>
  </si>
  <si>
    <t xml:space="preserve"> represent the uncertainty of x value</t>
  </si>
  <si>
    <t>cell D79</t>
  </si>
  <si>
    <t xml:space="preserve"> represent the (s / x) value</t>
  </si>
  <si>
    <t>cell E79</t>
  </si>
  <si>
    <t>cell F79</t>
  </si>
  <si>
    <t>cell B101</t>
  </si>
  <si>
    <t xml:space="preserve"> represent the conc. of an acid</t>
  </si>
  <si>
    <t>cell C101</t>
  </si>
  <si>
    <t xml:space="preserve"> represent the pH value of an acid</t>
  </si>
  <si>
    <t>cell D101</t>
  </si>
  <si>
    <t>cell E101</t>
  </si>
  <si>
    <r>
      <t xml:space="preserve">Confidence Limit (C.L.) = </t>
    </r>
    <r>
      <rPr>
        <b/>
        <sz val="16"/>
        <color theme="1"/>
        <rFont val="MS Reference Sans Serif"/>
        <family val="2"/>
      </rPr>
      <t> ± ts / (N)</t>
    </r>
    <r>
      <rPr>
        <b/>
        <vertAlign val="superscript"/>
        <sz val="16"/>
        <color theme="1"/>
        <rFont val="MS Reference Sans Serif"/>
        <family val="2"/>
      </rPr>
      <t>1/2</t>
    </r>
  </si>
  <si>
    <t>x%</t>
  </si>
  <si>
    <t>N-1</t>
  </si>
  <si>
    <t>t from table</t>
  </si>
  <si>
    <r>
      <t>ts/N</t>
    </r>
    <r>
      <rPr>
        <b/>
        <vertAlign val="superscript"/>
        <sz val="12"/>
        <color theme="1"/>
        <rFont val="Calibri"/>
        <family val="2"/>
        <scheme val="minor"/>
      </rPr>
      <t>1/2</t>
    </r>
  </si>
  <si>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Times New Roman"/>
        <family val="1"/>
      </rPr>
      <t>±</t>
    </r>
    <r>
      <rPr>
        <b/>
        <sz val="12"/>
        <color theme="1"/>
        <rFont val="Calibri"/>
        <family val="2"/>
      </rPr>
      <t>ts/N</t>
    </r>
    <r>
      <rPr>
        <b/>
        <vertAlign val="superscript"/>
        <sz val="12"/>
        <color theme="1"/>
        <rFont val="Calibri"/>
        <family val="2"/>
      </rPr>
      <t>1/2</t>
    </r>
  </si>
  <si>
    <t>83.5±0.19</t>
  </si>
  <si>
    <t>cell B28</t>
  </si>
  <si>
    <t>cell B29</t>
  </si>
  <si>
    <t>cell B30</t>
  </si>
  <si>
    <t>cell C28</t>
  </si>
  <si>
    <t xml:space="preserve"> represent the degree of freedom</t>
  </si>
  <si>
    <t>cell D28</t>
  </si>
  <si>
    <t xml:space="preserve"> represent the average value</t>
  </si>
  <si>
    <t>cell E28</t>
  </si>
  <si>
    <t xml:space="preserve"> represent the standared deviation </t>
  </si>
  <si>
    <t>cell F28</t>
  </si>
  <si>
    <t xml:space="preserve"> represent the t value from table</t>
  </si>
  <si>
    <t>cell G28</t>
  </si>
  <si>
    <r>
      <t xml:space="preserve"> represent the ts / N</t>
    </r>
    <r>
      <rPr>
        <vertAlign val="superscript"/>
        <sz val="12"/>
        <rFont val="Times New Roman"/>
        <family val="1"/>
      </rPr>
      <t>1/2</t>
    </r>
  </si>
  <si>
    <t>cell H28</t>
  </si>
  <si>
    <t xml:space="preserve"> represent the confidence limit</t>
  </si>
  <si>
    <t>y = mx + b</t>
  </si>
  <si>
    <r>
      <t xml:space="preserve">s = </t>
    </r>
    <r>
      <rPr>
        <b/>
        <sz val="16"/>
        <color theme="1"/>
        <rFont val="MS Reference Sans Serif"/>
        <family val="2"/>
      </rPr>
      <t>∑</t>
    </r>
    <r>
      <rPr>
        <b/>
        <sz val="16"/>
        <color theme="1"/>
        <rFont val="Arial"/>
        <family val="2"/>
      </rPr>
      <t xml:space="preserve"> (y</t>
    </r>
    <r>
      <rPr>
        <b/>
        <vertAlign val="subscript"/>
        <sz val="16"/>
        <color theme="1"/>
        <rFont val="Arial"/>
        <family val="2"/>
      </rPr>
      <t>i</t>
    </r>
    <r>
      <rPr>
        <b/>
        <sz val="16"/>
        <color theme="1"/>
        <rFont val="Arial"/>
        <family val="2"/>
      </rPr>
      <t xml:space="preserve"> - y</t>
    </r>
    <r>
      <rPr>
        <b/>
        <vertAlign val="subscript"/>
        <sz val="16"/>
        <color theme="1"/>
        <rFont val="Arial"/>
        <family val="2"/>
      </rPr>
      <t>1</t>
    </r>
    <r>
      <rPr>
        <b/>
        <sz val="16"/>
        <color theme="1"/>
        <rFont val="Arial"/>
        <family val="2"/>
      </rPr>
      <t>)</t>
    </r>
    <r>
      <rPr>
        <b/>
        <vertAlign val="superscript"/>
        <sz val="16"/>
        <color theme="1"/>
        <rFont val="Arial"/>
        <family val="2"/>
      </rPr>
      <t>2</t>
    </r>
    <r>
      <rPr>
        <b/>
        <sz val="16"/>
        <color theme="1"/>
        <rFont val="Arial"/>
        <family val="2"/>
      </rPr>
      <t xml:space="preserve"> = </t>
    </r>
    <r>
      <rPr>
        <b/>
        <sz val="16"/>
        <color theme="1"/>
        <rFont val="MS Reference Sans Serif"/>
        <family val="2"/>
      </rPr>
      <t>∑</t>
    </r>
    <r>
      <rPr>
        <b/>
        <sz val="16"/>
        <color theme="1"/>
        <rFont val="Arial"/>
        <family val="2"/>
      </rPr>
      <t xml:space="preserve"> (y</t>
    </r>
    <r>
      <rPr>
        <b/>
        <vertAlign val="subscript"/>
        <sz val="16"/>
        <color theme="1"/>
        <rFont val="Arial"/>
        <family val="2"/>
      </rPr>
      <t>i</t>
    </r>
    <r>
      <rPr>
        <b/>
        <sz val="16"/>
        <color theme="1"/>
        <rFont val="Arial"/>
        <family val="2"/>
      </rPr>
      <t xml:space="preserve"> - (mx</t>
    </r>
    <r>
      <rPr>
        <b/>
        <vertAlign val="subscript"/>
        <sz val="16"/>
        <color theme="1"/>
        <rFont val="Arial"/>
        <family val="2"/>
      </rPr>
      <t>i</t>
    </r>
    <r>
      <rPr>
        <b/>
        <sz val="16"/>
        <color theme="1"/>
        <rFont val="Arial"/>
        <family val="2"/>
      </rPr>
      <t xml:space="preserve"> + b))</t>
    </r>
    <r>
      <rPr>
        <b/>
        <vertAlign val="superscript"/>
        <sz val="16"/>
        <color theme="1"/>
        <rFont val="Arial"/>
        <family val="2"/>
      </rPr>
      <t>2</t>
    </r>
  </si>
  <si>
    <r>
      <t xml:space="preserve">b = </t>
    </r>
    <r>
      <rPr>
        <b/>
        <sz val="16"/>
        <color theme="1"/>
        <rFont val="MS Reference Sans Serif"/>
        <family val="2"/>
      </rPr>
      <t></t>
    </r>
    <r>
      <rPr>
        <b/>
        <sz val="16"/>
        <color theme="1"/>
        <rFont val="Arial"/>
        <family val="2"/>
      </rPr>
      <t xml:space="preserve"> - m</t>
    </r>
    <r>
      <rPr>
        <b/>
        <sz val="16"/>
        <color theme="1"/>
        <rFont val="MS Reference Sans Serif"/>
        <family val="2"/>
      </rPr>
      <t></t>
    </r>
  </si>
  <si>
    <r>
      <t>m = [ ∑(x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y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) - {(∑x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 xml:space="preserve"> ∑y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)/n} ]  /  [ 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- {(∑x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/n} ] </t>
    </r>
  </si>
  <si>
    <r>
      <t>y</t>
    </r>
    <r>
      <rPr>
        <b/>
        <vertAlign val="subscript"/>
        <sz val="12"/>
        <color theme="1"/>
        <rFont val="Calibri"/>
        <family val="2"/>
        <scheme val="minor"/>
      </rPr>
      <t>i</t>
    </r>
  </si>
  <si>
    <r>
      <rPr>
        <b/>
        <sz val="12"/>
        <color theme="1"/>
        <rFont val="Times New Roman"/>
        <family val="1"/>
      </rPr>
      <t>Σ</t>
    </r>
    <r>
      <rPr>
        <b/>
        <sz val="12"/>
        <color theme="1"/>
        <rFont val="Calibri"/>
        <family val="2"/>
      </rPr>
      <t>x</t>
    </r>
    <r>
      <rPr>
        <b/>
        <vertAlign val="subscript"/>
        <sz val="12"/>
        <color theme="1"/>
        <rFont val="Calibri"/>
        <family val="2"/>
      </rPr>
      <t>i</t>
    </r>
  </si>
  <si>
    <r>
      <t>x</t>
    </r>
    <r>
      <rPr>
        <b/>
        <vertAlign val="subscript"/>
        <sz val="12"/>
        <color theme="1"/>
        <rFont val="Calibri"/>
        <family val="2"/>
      </rPr>
      <t>i</t>
    </r>
    <r>
      <rPr>
        <b/>
        <vertAlign val="superscript"/>
        <sz val="12"/>
        <color theme="1"/>
        <rFont val="Calibri"/>
        <family val="2"/>
      </rPr>
      <t>2</t>
    </r>
  </si>
  <si>
    <r>
      <rPr>
        <b/>
        <sz val="12"/>
        <color theme="1"/>
        <rFont val="Times New Roman"/>
        <family val="1"/>
      </rPr>
      <t>Σ</t>
    </r>
    <r>
      <rPr>
        <b/>
        <sz val="12"/>
        <color theme="1"/>
        <rFont val="Calibri"/>
        <family val="2"/>
      </rPr>
      <t>x</t>
    </r>
    <r>
      <rPr>
        <b/>
        <vertAlign val="subscript"/>
        <sz val="12"/>
        <color theme="1"/>
        <rFont val="Calibri"/>
        <family val="2"/>
      </rPr>
      <t>i</t>
    </r>
    <r>
      <rPr>
        <b/>
        <vertAlign val="superscript"/>
        <sz val="12"/>
        <color theme="1"/>
        <rFont val="Calibri"/>
        <family val="2"/>
      </rPr>
      <t>2</t>
    </r>
  </si>
  <si>
    <r>
      <t>x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 xml:space="preserve"> y</t>
    </r>
    <r>
      <rPr>
        <b/>
        <vertAlign val="subscript"/>
        <sz val="12"/>
        <color theme="1"/>
        <rFont val="Calibri"/>
        <family val="2"/>
      </rPr>
      <t>i</t>
    </r>
  </si>
  <si>
    <r>
      <rPr>
        <b/>
        <sz val="12"/>
        <color theme="1"/>
        <rFont val="Times New Roman"/>
        <family val="1"/>
      </rPr>
      <t>Σ</t>
    </r>
    <r>
      <rPr>
        <b/>
        <sz val="12"/>
        <color theme="1"/>
        <rFont val="Calibri"/>
        <family val="2"/>
      </rPr>
      <t xml:space="preserve"> x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 xml:space="preserve"> y</t>
    </r>
    <r>
      <rPr>
        <b/>
        <vertAlign val="subscript"/>
        <sz val="12"/>
        <color theme="1"/>
        <rFont val="Calibri"/>
        <family val="2"/>
      </rPr>
      <t>i</t>
    </r>
  </si>
  <si>
    <t>m</t>
  </si>
  <si>
    <t>b</t>
  </si>
  <si>
    <r>
      <t>Σy</t>
    </r>
    <r>
      <rPr>
        <b/>
        <vertAlign val="subscript"/>
        <sz val="12"/>
        <color theme="1"/>
        <rFont val="Times New Roman"/>
        <family val="1"/>
      </rPr>
      <t>i</t>
    </r>
  </si>
  <si>
    <t></t>
  </si>
  <si>
    <r>
      <rPr>
        <b/>
        <sz val="12"/>
        <color theme="1"/>
        <rFont val="Times New Roman"/>
        <family val="1"/>
      </rPr>
      <t>(Σ</t>
    </r>
    <r>
      <rPr>
        <b/>
        <sz val="12"/>
        <color theme="1"/>
        <rFont val="Calibri"/>
        <family val="2"/>
      </rPr>
      <t>x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</si>
  <si>
    <t xml:space="preserve">  so the straight line equation:</t>
  </si>
  <si>
    <t xml:space="preserve">        y = mx + b</t>
  </si>
  <si>
    <t xml:space="preserve">                            y = 13.4125 x + 0.3125</t>
  </si>
  <si>
    <t>cell A47</t>
  </si>
  <si>
    <t>cell A48</t>
  </si>
  <si>
    <t>cell A49</t>
  </si>
  <si>
    <t>cell A50</t>
  </si>
  <si>
    <t>cell A51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</si>
  <si>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5</t>
    </r>
  </si>
  <si>
    <t>cell B47</t>
  </si>
  <si>
    <r>
      <t xml:space="preserve"> represent the value of y</t>
    </r>
    <r>
      <rPr>
        <vertAlign val="subscript"/>
        <sz val="12"/>
        <rFont val="Times New Roman"/>
        <family val="1"/>
      </rPr>
      <t>1</t>
    </r>
  </si>
  <si>
    <t>cell B48</t>
  </si>
  <si>
    <r>
      <t xml:space="preserve"> represent the value of y</t>
    </r>
    <r>
      <rPr>
        <vertAlign val="subscript"/>
        <sz val="12"/>
        <rFont val="Times New Roman"/>
        <family val="1"/>
      </rPr>
      <t>2</t>
    </r>
  </si>
  <si>
    <r>
      <t xml:space="preserve"> represent the value of y</t>
    </r>
    <r>
      <rPr>
        <vertAlign val="subscript"/>
        <sz val="12"/>
        <rFont val="Times New Roman"/>
        <family val="1"/>
      </rPr>
      <t>3</t>
    </r>
  </si>
  <si>
    <r>
      <t xml:space="preserve"> represent the value of y</t>
    </r>
    <r>
      <rPr>
        <vertAlign val="subscript"/>
        <sz val="12"/>
        <rFont val="Times New Roman"/>
        <family val="1"/>
      </rPr>
      <t>4</t>
    </r>
  </si>
  <si>
    <r>
      <t xml:space="preserve"> represent the value of y</t>
    </r>
    <r>
      <rPr>
        <vertAlign val="subscript"/>
        <sz val="12"/>
        <rFont val="Times New Roman"/>
        <family val="1"/>
      </rPr>
      <t>5</t>
    </r>
  </si>
  <si>
    <t xml:space="preserve"> represent the summation of x values</t>
  </si>
  <si>
    <t>cell C50</t>
  </si>
  <si>
    <t xml:space="preserve"> represent the summation of y values</t>
  </si>
  <si>
    <t>cell D37</t>
  </si>
  <si>
    <t xml:space="preserve"> represent the average of x values</t>
  </si>
  <si>
    <t xml:space="preserve"> represent the average of y values</t>
  </si>
  <si>
    <t>cell E47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</si>
  <si>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1</t>
    </r>
    <r>
      <rPr>
        <vertAlign val="superscript"/>
        <sz val="12"/>
        <color theme="1"/>
        <rFont val="Times New Roman"/>
        <family val="1"/>
      </rPr>
      <t>2</t>
    </r>
  </si>
  <si>
    <t>cell E48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</si>
  <si>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2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</si>
  <si>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>2</t>
    </r>
  </si>
  <si>
    <t>cell E50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</si>
  <si>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4</t>
    </r>
    <r>
      <rPr>
        <vertAlign val="superscript"/>
        <sz val="12"/>
        <color theme="1"/>
        <rFont val="Times New Roman"/>
        <family val="1"/>
      </rPr>
      <t>2</t>
    </r>
  </si>
  <si>
    <t>cell E51</t>
  </si>
  <si>
    <r>
      <t xml:space="preserve"> represent the value of x</t>
    </r>
    <r>
      <rPr>
        <vertAlign val="subscript"/>
        <sz val="12"/>
        <color theme="1"/>
        <rFont val="Times New Roman"/>
        <family val="1"/>
      </rPr>
      <t>5</t>
    </r>
    <r>
      <rPr>
        <vertAlign val="superscript"/>
        <sz val="12"/>
        <color theme="1"/>
        <rFont val="Times New Roman"/>
        <family val="1"/>
      </rPr>
      <t>2</t>
    </r>
  </si>
  <si>
    <t>cell F37</t>
  </si>
  <si>
    <r>
      <t xml:space="preserve"> represent the summation of x</t>
    </r>
    <r>
      <rPr>
        <vertAlign val="superscript"/>
        <sz val="12"/>
        <color theme="1"/>
        <rFont val="Times New Roman"/>
        <family val="1"/>
      </rPr>
      <t>2</t>
    </r>
  </si>
  <si>
    <t>cell F50</t>
  </si>
  <si>
    <r>
      <t xml:space="preserve"> represent the (summation of x)</t>
    </r>
    <r>
      <rPr>
        <vertAlign val="superscript"/>
        <sz val="12"/>
        <color theme="1"/>
        <rFont val="Times New Roman"/>
        <family val="1"/>
      </rPr>
      <t>2</t>
    </r>
  </si>
  <si>
    <t>cell G47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</si>
  <si>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* y</t>
    </r>
    <r>
      <rPr>
        <vertAlign val="subscript"/>
        <sz val="12"/>
        <color theme="1"/>
        <rFont val="Times New Roman"/>
        <family val="1"/>
      </rPr>
      <t>1</t>
    </r>
  </si>
  <si>
    <t>cell G48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</si>
  <si>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* y</t>
    </r>
    <r>
      <rPr>
        <vertAlign val="subscript"/>
        <sz val="12"/>
        <color theme="1"/>
        <rFont val="Times New Roman"/>
        <family val="1"/>
      </rPr>
      <t>2</t>
    </r>
  </si>
  <si>
    <r>
      <t xml:space="preserve"> represent the x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* y</t>
    </r>
    <r>
      <rPr>
        <vertAlign val="subscript"/>
        <sz val="12"/>
        <color theme="1"/>
        <rFont val="Times New Roman"/>
        <family val="1"/>
      </rPr>
      <t>3</t>
    </r>
  </si>
  <si>
    <t>cell G50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</si>
  <si>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* y</t>
    </r>
    <r>
      <rPr>
        <vertAlign val="subscript"/>
        <sz val="12"/>
        <color theme="1"/>
        <rFont val="Times New Roman"/>
        <family val="1"/>
      </rPr>
      <t>4</t>
    </r>
  </si>
  <si>
    <t>cell G51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</si>
  <si>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* y</t>
    </r>
    <r>
      <rPr>
        <vertAlign val="subscript"/>
        <sz val="12"/>
        <color theme="1"/>
        <rFont val="Times New Roman"/>
        <family val="1"/>
      </rPr>
      <t>5</t>
    </r>
  </si>
  <si>
    <t>cell H47</t>
  </si>
  <si>
    <t xml:space="preserve"> represent the summation of x*y</t>
  </si>
  <si>
    <t>cell I47</t>
  </si>
  <si>
    <t xml:space="preserve"> represent the slope value</t>
  </si>
  <si>
    <t>cell J47</t>
  </si>
  <si>
    <t xml:space="preserve"> represent the intercept value</t>
  </si>
  <si>
    <t xml:space="preserve">  </t>
  </si>
  <si>
    <r>
      <t>r = [ n∑x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y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 xml:space="preserve"> - 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∑y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 xml:space="preserve"> ] / [ (n∑x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- (∑x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>) (n∑y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- (∑y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>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>) ]</t>
    </r>
    <r>
      <rPr>
        <b/>
        <vertAlign val="superscript"/>
        <sz val="16"/>
        <color theme="1"/>
        <rFont val="MS Reference Sans Serif"/>
        <family val="2"/>
      </rPr>
      <t>1/2</t>
    </r>
  </si>
  <si>
    <r>
      <t>y</t>
    </r>
    <r>
      <rPr>
        <b/>
        <vertAlign val="subscript"/>
        <sz val="12"/>
        <color theme="1"/>
        <rFont val="Calibri"/>
        <family val="2"/>
      </rPr>
      <t>i</t>
    </r>
    <r>
      <rPr>
        <b/>
        <vertAlign val="superscript"/>
        <sz val="12"/>
        <color theme="1"/>
        <rFont val="Calibri"/>
        <family val="2"/>
      </rPr>
      <t>2</t>
    </r>
  </si>
  <si>
    <r>
      <t>Σx</t>
    </r>
    <r>
      <rPr>
        <b/>
        <vertAlign val="subscript"/>
        <sz val="12"/>
        <color theme="1"/>
        <rFont val="Times New Roman"/>
        <family val="1"/>
      </rPr>
      <t>i</t>
    </r>
    <r>
      <rPr>
        <b/>
        <sz val="12"/>
        <color theme="1"/>
        <rFont val="Times New Roman"/>
        <family val="1"/>
      </rPr>
      <t xml:space="preserve"> y</t>
    </r>
    <r>
      <rPr>
        <b/>
        <vertAlign val="subscript"/>
        <sz val="12"/>
        <color theme="1"/>
        <rFont val="Times New Roman"/>
        <family val="1"/>
      </rPr>
      <t>i</t>
    </r>
  </si>
  <si>
    <t>r</t>
  </si>
  <si>
    <r>
      <rPr>
        <b/>
        <sz val="12"/>
        <color theme="1"/>
        <rFont val="Times New Roman"/>
        <family val="1"/>
      </rPr>
      <t>Σy</t>
    </r>
    <r>
      <rPr>
        <b/>
        <vertAlign val="subscript"/>
        <sz val="12"/>
        <color theme="1"/>
        <rFont val="Calibri"/>
        <family val="2"/>
      </rPr>
      <t>i</t>
    </r>
    <r>
      <rPr>
        <b/>
        <vertAlign val="superscript"/>
        <sz val="12"/>
        <color theme="1"/>
        <rFont val="Calibri"/>
        <family val="2"/>
      </rPr>
      <t>2</t>
    </r>
  </si>
  <si>
    <r>
      <t>(Σy</t>
    </r>
    <r>
      <rPr>
        <b/>
        <vertAlign val="subscript"/>
        <sz val="12"/>
        <color theme="1"/>
        <rFont val="Times New Roman"/>
        <family val="1"/>
      </rPr>
      <t>i</t>
    </r>
    <r>
      <rPr>
        <b/>
        <sz val="12"/>
        <color theme="1"/>
        <rFont val="Times New Roman"/>
        <family val="1"/>
      </rPr>
      <t>)</t>
    </r>
    <r>
      <rPr>
        <b/>
        <vertAlign val="superscript"/>
        <sz val="12"/>
        <color theme="1"/>
        <rFont val="Times New Roman"/>
        <family val="1"/>
      </rPr>
      <t>2</t>
    </r>
  </si>
  <si>
    <t>cell A36</t>
  </si>
  <si>
    <t>cell A37</t>
  </si>
  <si>
    <t>cell A38</t>
  </si>
  <si>
    <t>cell A39</t>
  </si>
  <si>
    <t>cell A40</t>
  </si>
  <si>
    <t>cell B38</t>
  </si>
  <si>
    <t>cell B39</t>
  </si>
  <si>
    <t>cell B40</t>
  </si>
  <si>
    <t>cell C38</t>
  </si>
  <si>
    <t>cell C39</t>
  </si>
  <si>
    <t>cell C40</t>
  </si>
  <si>
    <t>cell D36</t>
  </si>
  <si>
    <r>
      <t xml:space="preserve"> represent the value of y</t>
    </r>
    <r>
      <rPr>
        <vertAlign val="sub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>2</t>
    </r>
  </si>
  <si>
    <r>
      <t xml:space="preserve"> represent the value of y</t>
    </r>
    <r>
      <rPr>
        <vertAlign val="subscript"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>2</t>
    </r>
  </si>
  <si>
    <t>cell D38</t>
  </si>
  <si>
    <r>
      <t xml:space="preserve"> represent the value of y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2</t>
    </r>
  </si>
  <si>
    <t>cell D39</t>
  </si>
  <si>
    <r>
      <t xml:space="preserve"> represent the value of y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2</t>
    </r>
  </si>
  <si>
    <t>cell D40</t>
  </si>
  <si>
    <r>
      <t xml:space="preserve"> represent the value of y</t>
    </r>
    <r>
      <rPr>
        <vertAlign val="subscript"/>
        <sz val="12"/>
        <rFont val="Times New Roman"/>
        <family val="1"/>
      </rPr>
      <t>5</t>
    </r>
    <r>
      <rPr>
        <vertAlign val="superscript"/>
        <sz val="12"/>
        <rFont val="Times New Roman"/>
        <family val="1"/>
      </rPr>
      <t>2</t>
    </r>
  </si>
  <si>
    <t>cell E38</t>
  </si>
  <si>
    <t>cell E39</t>
  </si>
  <si>
    <t>cell E40</t>
  </si>
  <si>
    <t>cell F36</t>
  </si>
  <si>
    <t>cell F39</t>
  </si>
  <si>
    <t>cell G36</t>
  </si>
  <si>
    <r>
      <t xml:space="preserve"> represent the summation of x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values</t>
    </r>
  </si>
  <si>
    <t>cell G39</t>
  </si>
  <si>
    <r>
      <t xml:space="preserve"> represent the summation of y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values</t>
    </r>
  </si>
  <si>
    <t>cell H36</t>
  </si>
  <si>
    <t xml:space="preserve"> represent the summation of x*y values</t>
  </si>
  <si>
    <t>cell I36</t>
  </si>
  <si>
    <r>
      <t xml:space="preserve"> represent the (summation of x values)</t>
    </r>
    <r>
      <rPr>
        <vertAlign val="superscript"/>
        <sz val="12"/>
        <color theme="1"/>
        <rFont val="Times New Roman"/>
        <family val="1"/>
      </rPr>
      <t>2</t>
    </r>
  </si>
  <si>
    <t>cell I39</t>
  </si>
  <si>
    <t>cell J36</t>
  </si>
  <si>
    <t xml:space="preserve"> represent the correlation coefficient</t>
  </si>
  <si>
    <r>
      <t>F-test = s</t>
    </r>
    <r>
      <rPr>
        <b/>
        <vertAlign val="subscript"/>
        <sz val="16"/>
        <color theme="1"/>
        <rFont val="Calibri"/>
        <family val="2"/>
        <scheme val="minor"/>
      </rPr>
      <t>1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/ s</t>
    </r>
    <r>
      <rPr>
        <b/>
        <vertAlign val="subscript"/>
        <sz val="16"/>
        <color theme="1"/>
        <rFont val="Calibri"/>
        <family val="2"/>
        <scheme val="minor"/>
      </rPr>
      <t>2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</si>
  <si>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</si>
  <si>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Calibri"/>
        <family val="2"/>
      </rPr>
      <t>1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</si>
  <si>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 xml:space="preserve">1 </t>
    </r>
    <r>
      <rPr>
        <b/>
        <sz val="12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Calibri"/>
        <family val="2"/>
      </rPr>
      <t>1</t>
    </r>
  </si>
  <si>
    <r>
      <t>(x</t>
    </r>
    <r>
      <rPr>
        <b/>
        <vertAlign val="subscript"/>
        <sz val="12"/>
        <color theme="1"/>
        <rFont val="Calibri"/>
        <family val="2"/>
        <scheme val="minor"/>
      </rPr>
      <t xml:space="preserve">1 </t>
    </r>
    <r>
      <rPr>
        <b/>
        <sz val="12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</si>
  <si>
    <r>
      <t>Σ(x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)</t>
    </r>
    <r>
      <rPr>
        <b/>
        <vertAlign val="superscript"/>
        <sz val="12"/>
        <color theme="1"/>
        <rFont val="Times New Roman"/>
        <family val="1"/>
      </rPr>
      <t>2</t>
    </r>
  </si>
  <si>
    <r>
      <t>Σ(x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)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/ N-1</t>
    </r>
  </si>
  <si>
    <r>
      <t>s</t>
    </r>
    <r>
      <rPr>
        <b/>
        <vertAlign val="subscript"/>
        <sz val="12"/>
        <color theme="1"/>
        <rFont val="Times New Roman"/>
        <family val="1"/>
      </rPr>
      <t>1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</si>
  <si>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</si>
  <si>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F-test (s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/ s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</si>
  <si>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</si>
  <si>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Calibri"/>
        <family val="2"/>
      </rPr>
      <t>2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</si>
  <si>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Calibri"/>
        <family val="2"/>
      </rPr>
      <t>2</t>
    </r>
  </si>
  <si>
    <r>
      <t>(x</t>
    </r>
    <r>
      <rPr>
        <b/>
        <vertAlign val="subscript"/>
        <sz val="12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</si>
  <si>
    <r>
      <t>Σ(x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  <r>
      <rPr>
        <b/>
        <vertAlign val="superscript"/>
        <sz val="12"/>
        <color theme="1"/>
        <rFont val="Times New Roman"/>
        <family val="1"/>
      </rPr>
      <t>2</t>
    </r>
  </si>
  <si>
    <r>
      <t>Σ(x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MS Reference Sans Serif"/>
        <family val="2"/>
      </rPr>
      <t>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  <r>
      <rPr>
        <b/>
        <vertAlign val="superscript"/>
        <sz val="12"/>
        <color theme="1"/>
        <rFont val="Times New Roman"/>
        <family val="1"/>
      </rPr>
      <t xml:space="preserve">2 </t>
    </r>
    <r>
      <rPr>
        <b/>
        <sz val="12"/>
        <color theme="1"/>
        <rFont val="Times New Roman"/>
        <family val="1"/>
      </rPr>
      <t>/ N-1</t>
    </r>
  </si>
  <si>
    <r>
      <t>s</t>
    </r>
    <r>
      <rPr>
        <b/>
        <vertAlign val="subscript"/>
        <sz val="12"/>
        <color theme="1"/>
        <rFont val="Times New Roman"/>
        <family val="1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</si>
  <si>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</si>
  <si>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b/>
        <sz val="16"/>
        <color theme="1"/>
        <rFont val="MS Reference Sans Serif"/>
        <family val="2"/>
      </rPr>
      <t>±</t>
    </r>
    <r>
      <rPr>
        <b/>
        <sz val="16"/>
        <color theme="1"/>
        <rFont val="Calibri"/>
        <family val="2"/>
      </rPr>
      <t>t = (</t>
    </r>
    <r>
      <rPr>
        <b/>
        <sz val="16"/>
        <color theme="1"/>
        <rFont val="MS Reference Sans Serif"/>
        <family val="2"/>
      </rPr>
      <t></t>
    </r>
    <r>
      <rPr>
        <b/>
        <sz val="16"/>
        <color theme="1"/>
        <rFont val="Calibri"/>
        <family val="2"/>
      </rPr>
      <t xml:space="preserve"> - µ) (N)</t>
    </r>
    <r>
      <rPr>
        <b/>
        <vertAlign val="superscript"/>
        <sz val="16"/>
        <color theme="1"/>
        <rFont val="Calibri"/>
        <family val="2"/>
      </rPr>
      <t>1/2</t>
    </r>
    <r>
      <rPr>
        <b/>
        <sz val="16"/>
        <color theme="1"/>
        <rFont val="Calibri"/>
        <family val="2"/>
      </rPr>
      <t xml:space="preserve"> / s</t>
    </r>
  </si>
  <si>
    <r>
      <t xml:space="preserve">(x - </t>
    </r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</si>
  <si>
    <r>
      <rPr>
        <b/>
        <sz val="12"/>
        <color theme="1"/>
        <rFont val="Times New Roman"/>
        <family val="1"/>
      </rPr>
      <t>Σ</t>
    </r>
    <r>
      <rPr>
        <b/>
        <sz val="12"/>
        <color theme="1"/>
        <rFont val="Calibri"/>
        <family val="2"/>
      </rPr>
      <t xml:space="preserve">(x - </t>
    </r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Calibri"/>
        <family val="2"/>
      </rPr>
      <t>)</t>
    </r>
    <r>
      <rPr>
        <b/>
        <vertAlign val="superscript"/>
        <sz val="12"/>
        <color theme="1"/>
        <rFont val="Calibri"/>
        <family val="2"/>
      </rPr>
      <t>2</t>
    </r>
  </si>
  <si>
    <r>
      <rPr>
        <b/>
        <sz val="12"/>
        <color theme="1"/>
        <rFont val="MS Reference Sans Serif"/>
        <family val="2"/>
      </rPr>
      <t></t>
    </r>
    <r>
      <rPr>
        <b/>
        <sz val="12"/>
        <color theme="1"/>
        <rFont val="Calibri"/>
        <family val="2"/>
      </rPr>
      <t xml:space="preserve"> - µ</t>
    </r>
  </si>
  <si>
    <r>
      <t>N</t>
    </r>
    <r>
      <rPr>
        <b/>
        <vertAlign val="superscript"/>
        <sz val="12"/>
        <color theme="1"/>
        <rFont val="Times New Roman"/>
        <family val="1"/>
      </rPr>
      <t>1/2</t>
    </r>
    <r>
      <rPr>
        <b/>
        <sz val="12"/>
        <color theme="1"/>
        <rFont val="Times New Roman"/>
        <family val="1"/>
      </rPr>
      <t xml:space="preserve"> / s</t>
    </r>
  </si>
  <si>
    <t>t</t>
  </si>
  <si>
    <r>
      <t>±t = (</t>
    </r>
    <r>
      <rPr>
        <b/>
        <vertAlign val="subscript"/>
        <sz val="16"/>
        <color theme="1"/>
        <rFont val="MS Reference Sans Serif"/>
        <family val="2"/>
      </rPr>
      <t>1</t>
    </r>
    <r>
      <rPr>
        <b/>
        <sz val="16"/>
        <color theme="1"/>
        <rFont val="MS Reference Sans Serif"/>
        <family val="2"/>
      </rPr>
      <t xml:space="preserve"> - </t>
    </r>
    <r>
      <rPr>
        <b/>
        <vertAlign val="sub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/ S</t>
    </r>
    <r>
      <rPr>
        <b/>
        <vertAlign val="subscript"/>
        <sz val="16"/>
        <color theme="1"/>
        <rFont val="MS Reference Sans Serif"/>
        <family val="2"/>
      </rPr>
      <t>p</t>
    </r>
    <r>
      <rPr>
        <b/>
        <sz val="16"/>
        <color theme="1"/>
        <rFont val="MS Reference Sans Serif"/>
        <family val="2"/>
      </rPr>
      <t>) * ( N</t>
    </r>
    <r>
      <rPr>
        <b/>
        <vertAlign val="subscript"/>
        <sz val="16"/>
        <color theme="1"/>
        <rFont val="MS Reference Sans Serif"/>
        <family val="2"/>
      </rPr>
      <t>1</t>
    </r>
    <r>
      <rPr>
        <b/>
        <sz val="16"/>
        <color theme="1"/>
        <rFont val="MS Reference Sans Serif"/>
        <family val="2"/>
      </rPr>
      <t>N</t>
    </r>
    <r>
      <rPr>
        <b/>
        <vertAlign val="sub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/ (N</t>
    </r>
    <r>
      <rPr>
        <b/>
        <vertAlign val="subscript"/>
        <sz val="16"/>
        <color theme="1"/>
        <rFont val="MS Reference Sans Serif"/>
        <family val="2"/>
      </rPr>
      <t>1</t>
    </r>
    <r>
      <rPr>
        <b/>
        <sz val="16"/>
        <color theme="1"/>
        <rFont val="MS Reference Sans Serif"/>
        <family val="2"/>
      </rPr>
      <t>+N</t>
    </r>
    <r>
      <rPr>
        <b/>
        <vertAlign val="sub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>) )</t>
    </r>
    <r>
      <rPr>
        <b/>
        <vertAlign val="superscript"/>
        <sz val="16"/>
        <color theme="1"/>
        <rFont val="MS Reference Sans Serif"/>
        <family val="2"/>
      </rPr>
      <t>1/2</t>
    </r>
  </si>
  <si>
    <r>
      <t>S</t>
    </r>
    <r>
      <rPr>
        <b/>
        <vertAlign val="subscript"/>
        <sz val="16"/>
        <color theme="1"/>
        <rFont val="MS Reference Sans Serif"/>
        <family val="2"/>
      </rPr>
      <t>p</t>
    </r>
    <r>
      <rPr>
        <b/>
        <sz val="16"/>
        <color theme="1"/>
        <rFont val="MS Reference Sans Serif"/>
        <family val="2"/>
      </rPr>
      <t xml:space="preserve"> = ( ∑(x</t>
    </r>
    <r>
      <rPr>
        <b/>
        <vertAlign val="subscript"/>
        <sz val="16"/>
        <color theme="1"/>
        <rFont val="MS Reference Sans Serif"/>
        <family val="2"/>
      </rPr>
      <t>i1</t>
    </r>
    <r>
      <rPr>
        <b/>
        <sz val="16"/>
        <color theme="1"/>
        <rFont val="MS Reference Sans Serif"/>
        <family val="2"/>
      </rPr>
      <t xml:space="preserve"> -</t>
    </r>
    <r>
      <rPr>
        <b/>
        <vertAlign val="subscript"/>
        <sz val="16"/>
        <color theme="1"/>
        <rFont val="MS Reference Sans Serif"/>
        <family val="2"/>
      </rPr>
      <t>1</t>
    </r>
    <r>
      <rPr>
        <b/>
        <sz val="16"/>
        <color theme="1"/>
        <rFont val="MS Reference Sans Serif"/>
        <family val="2"/>
      </rPr>
      <t>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+ ∑(x</t>
    </r>
    <r>
      <rPr>
        <b/>
        <vertAlign val="subscript"/>
        <sz val="16"/>
        <color theme="1"/>
        <rFont val="MS Reference Sans Serif"/>
        <family val="2"/>
      </rPr>
      <t>i2</t>
    </r>
    <r>
      <rPr>
        <b/>
        <sz val="16"/>
        <color theme="1"/>
        <rFont val="MS Reference Sans Serif"/>
        <family val="2"/>
      </rPr>
      <t xml:space="preserve"> - </t>
    </r>
    <r>
      <rPr>
        <b/>
        <vertAlign val="sub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>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+ + ∑(x</t>
    </r>
    <r>
      <rPr>
        <b/>
        <vertAlign val="subscript"/>
        <sz val="16"/>
        <color theme="1"/>
        <rFont val="MS Reference Sans Serif"/>
        <family val="2"/>
      </rPr>
      <t>iK</t>
    </r>
    <r>
      <rPr>
        <b/>
        <sz val="16"/>
        <color theme="1"/>
        <rFont val="MS Reference Sans Serif"/>
        <family val="2"/>
      </rPr>
      <t xml:space="preserve"> - </t>
    </r>
    <r>
      <rPr>
        <b/>
        <vertAlign val="subscript"/>
        <sz val="16"/>
        <color theme="1"/>
        <rFont val="MS Reference Sans Serif"/>
        <family val="2"/>
      </rPr>
      <t>K</t>
    </r>
    <r>
      <rPr>
        <b/>
        <sz val="16"/>
        <color theme="1"/>
        <rFont val="MS Reference Sans Serif"/>
        <family val="2"/>
      </rPr>
      <t>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/ (N - K) )</t>
    </r>
    <r>
      <rPr>
        <b/>
        <vertAlign val="superscript"/>
        <sz val="16"/>
        <color theme="1"/>
        <rFont val="MS Reference Sans Serif"/>
        <family val="2"/>
      </rPr>
      <t>1/2</t>
    </r>
  </si>
  <si>
    <r>
      <t>S</t>
    </r>
    <r>
      <rPr>
        <b/>
        <vertAlign val="subscript"/>
        <sz val="12"/>
        <color theme="1"/>
        <rFont val="Times New Roman"/>
        <family val="1"/>
      </rPr>
      <t>p</t>
    </r>
  </si>
  <si>
    <r>
      <t xml:space="preserve"> (N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N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/(N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+N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))</t>
    </r>
    <r>
      <rPr>
        <b/>
        <vertAlign val="superscript"/>
        <sz val="12"/>
        <color theme="1"/>
        <rFont val="Times New Roman"/>
        <family val="1"/>
      </rPr>
      <t>1/2</t>
    </r>
  </si>
  <si>
    <r>
      <t>±t = ( / S</t>
    </r>
    <r>
      <rPr>
        <b/>
        <vertAlign val="subscript"/>
        <sz val="16"/>
        <color theme="1"/>
        <rFont val="MS Reference Sans Serif"/>
        <family val="2"/>
      </rPr>
      <t>d</t>
    </r>
    <r>
      <rPr>
        <b/>
        <sz val="16"/>
        <color theme="1"/>
        <rFont val="MS Reference Sans Serif"/>
        <family val="2"/>
      </rPr>
      <t>) * (N)</t>
    </r>
    <r>
      <rPr>
        <b/>
        <vertAlign val="superscript"/>
        <sz val="16"/>
        <color theme="1"/>
        <rFont val="MS Reference Sans Serif"/>
        <family val="2"/>
      </rPr>
      <t>1/2</t>
    </r>
  </si>
  <si>
    <r>
      <t>S</t>
    </r>
    <r>
      <rPr>
        <b/>
        <vertAlign val="subscript"/>
        <sz val="16"/>
        <color theme="1"/>
        <rFont val="MS Reference Sans Serif"/>
        <family val="2"/>
      </rPr>
      <t>d</t>
    </r>
    <r>
      <rPr>
        <b/>
        <sz val="16"/>
        <color theme="1"/>
        <rFont val="MS Reference Sans Serif"/>
        <family val="2"/>
      </rPr>
      <t xml:space="preserve"> = ( ∑(D</t>
    </r>
    <r>
      <rPr>
        <b/>
        <vertAlign val="subscript"/>
        <sz val="16"/>
        <color theme="1"/>
        <rFont val="MS Reference Sans Serif"/>
        <family val="2"/>
      </rPr>
      <t>i</t>
    </r>
    <r>
      <rPr>
        <b/>
        <sz val="16"/>
        <color theme="1"/>
        <rFont val="MS Reference Sans Serif"/>
        <family val="2"/>
      </rPr>
      <t xml:space="preserve"> - )</t>
    </r>
    <r>
      <rPr>
        <b/>
        <vertAlign val="superscript"/>
        <sz val="16"/>
        <color theme="1"/>
        <rFont val="MS Reference Sans Serif"/>
        <family val="2"/>
      </rPr>
      <t>2</t>
    </r>
    <r>
      <rPr>
        <b/>
        <sz val="16"/>
        <color theme="1"/>
        <rFont val="MS Reference Sans Serif"/>
        <family val="2"/>
      </rPr>
      <t xml:space="preserve"> / (N-1) )</t>
    </r>
    <r>
      <rPr>
        <b/>
        <vertAlign val="superscript"/>
        <sz val="16"/>
        <color theme="1"/>
        <rFont val="MS Reference Sans Serif"/>
        <family val="2"/>
      </rPr>
      <t>1/2</t>
    </r>
  </si>
  <si>
    <r>
      <t>D</t>
    </r>
    <r>
      <rPr>
        <b/>
        <vertAlign val="subscript"/>
        <sz val="12"/>
        <color theme="1"/>
        <rFont val="Calibri"/>
        <family val="2"/>
        <scheme val="minor"/>
      </rPr>
      <t>i</t>
    </r>
  </si>
  <si>
    <t></t>
  </si>
  <si>
    <r>
      <t>D</t>
    </r>
    <r>
      <rPr>
        <b/>
        <vertAlign val="subscript"/>
        <sz val="12"/>
        <color theme="1"/>
        <rFont val="Times New Roman"/>
        <family val="1"/>
      </rPr>
      <t xml:space="preserve">i </t>
    </r>
    <r>
      <rPr>
        <b/>
        <sz val="12"/>
        <color theme="1"/>
        <rFont val="Times New Roman"/>
        <family val="1"/>
      </rPr>
      <t xml:space="preserve">- </t>
    </r>
    <r>
      <rPr>
        <b/>
        <sz val="12"/>
        <color theme="1"/>
        <rFont val="MS Reference Sans Serif"/>
        <family val="2"/>
      </rPr>
      <t></t>
    </r>
  </si>
  <si>
    <r>
      <t>(D</t>
    </r>
    <r>
      <rPr>
        <b/>
        <vertAlign val="subscript"/>
        <sz val="12"/>
        <color theme="1"/>
        <rFont val="Times New Roman"/>
        <family val="1"/>
      </rPr>
      <t xml:space="preserve">i </t>
    </r>
    <r>
      <rPr>
        <b/>
        <sz val="12"/>
        <color theme="1"/>
        <rFont val="Times New Roman"/>
        <family val="1"/>
      </rPr>
      <t xml:space="preserve">- </t>
    </r>
    <r>
      <rPr>
        <b/>
        <sz val="12"/>
        <color theme="1"/>
        <rFont val="MS Reference Sans Serif"/>
        <family val="2"/>
      </rPr>
      <t></t>
    </r>
    <r>
      <rPr>
        <b/>
        <sz val="12"/>
        <color theme="1"/>
        <rFont val="Times New Roman"/>
        <family val="1"/>
      </rPr>
      <t>)</t>
    </r>
    <r>
      <rPr>
        <b/>
        <vertAlign val="superscript"/>
        <sz val="12"/>
        <color theme="1"/>
        <rFont val="Times New Roman"/>
        <family val="1"/>
      </rPr>
      <t>2</t>
    </r>
  </si>
  <si>
    <r>
      <t>Σ(D</t>
    </r>
    <r>
      <rPr>
        <b/>
        <vertAlign val="subscript"/>
        <sz val="11"/>
        <color theme="1"/>
        <rFont val="Times New Roman"/>
        <family val="1"/>
      </rPr>
      <t xml:space="preserve">i </t>
    </r>
    <r>
      <rPr>
        <b/>
        <sz val="11"/>
        <color theme="1"/>
        <rFont val="Times New Roman"/>
        <family val="1"/>
      </rPr>
      <t xml:space="preserve">- </t>
    </r>
    <r>
      <rPr>
        <b/>
        <sz val="11"/>
        <color theme="1"/>
        <rFont val="MS Reference Sans Serif"/>
        <family val="2"/>
      </rPr>
      <t></t>
    </r>
    <r>
      <rPr>
        <b/>
        <sz val="11"/>
        <color theme="1"/>
        <rFont val="Times New Roman"/>
        <family val="1"/>
      </rPr>
      <t>)</t>
    </r>
    <r>
      <rPr>
        <b/>
        <vertAlign val="superscript"/>
        <sz val="11"/>
        <color theme="1"/>
        <rFont val="Times New Roman"/>
        <family val="1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</si>
  <si>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d</t>
    </r>
  </si>
  <si>
    <r>
      <t>Q = (X</t>
    </r>
    <r>
      <rPr>
        <b/>
        <vertAlign val="subscript"/>
        <sz val="16"/>
        <color theme="1"/>
        <rFont val="MS Reference Sans Serif"/>
        <family val="2"/>
      </rPr>
      <t>doubt</t>
    </r>
    <r>
      <rPr>
        <b/>
        <sz val="16"/>
        <color theme="1"/>
        <rFont val="MS Reference Sans Serif"/>
        <family val="2"/>
      </rPr>
      <t xml:space="preserve"> - X</t>
    </r>
    <r>
      <rPr>
        <b/>
        <vertAlign val="subscript"/>
        <sz val="16"/>
        <color theme="1"/>
        <rFont val="MS Reference Sans Serif"/>
        <family val="2"/>
      </rPr>
      <t>close</t>
    </r>
    <r>
      <rPr>
        <b/>
        <sz val="16"/>
        <color theme="1"/>
        <rFont val="MS Reference Sans Serif"/>
        <family val="2"/>
      </rPr>
      <t>) / (X</t>
    </r>
    <r>
      <rPr>
        <b/>
        <vertAlign val="subscript"/>
        <sz val="16"/>
        <color theme="1"/>
        <rFont val="MS Reference Sans Serif"/>
        <family val="2"/>
      </rPr>
      <t>max</t>
    </r>
    <r>
      <rPr>
        <b/>
        <sz val="16"/>
        <color theme="1"/>
        <rFont val="MS Reference Sans Serif"/>
        <family val="2"/>
      </rPr>
      <t xml:space="preserve"> - X</t>
    </r>
    <r>
      <rPr>
        <b/>
        <vertAlign val="subscript"/>
        <sz val="16"/>
        <color theme="1"/>
        <rFont val="MS Reference Sans Serif"/>
        <family val="2"/>
      </rPr>
      <t>min</t>
    </r>
    <r>
      <rPr>
        <b/>
        <sz val="16"/>
        <color theme="1"/>
        <rFont val="MS Reference Sans Serif"/>
        <family val="2"/>
      </rPr>
      <t>)</t>
    </r>
  </si>
  <si>
    <r>
      <t>x</t>
    </r>
    <r>
      <rPr>
        <b/>
        <vertAlign val="subscript"/>
        <sz val="12"/>
        <color theme="1"/>
        <rFont val="Times New Roman"/>
        <family val="1"/>
      </rPr>
      <t>max</t>
    </r>
  </si>
  <si>
    <r>
      <t>x</t>
    </r>
    <r>
      <rPr>
        <b/>
        <vertAlign val="subscript"/>
        <sz val="12"/>
        <color theme="1"/>
        <rFont val="Times New Roman"/>
        <family val="1"/>
      </rPr>
      <t>min</t>
    </r>
  </si>
  <si>
    <r>
      <t>x</t>
    </r>
    <r>
      <rPr>
        <b/>
        <vertAlign val="subscript"/>
        <sz val="12"/>
        <color theme="1"/>
        <rFont val="Times New Roman"/>
        <family val="1"/>
      </rPr>
      <t>doubt</t>
    </r>
  </si>
  <si>
    <t>a</t>
  </si>
  <si>
    <t>w</t>
  </si>
  <si>
    <t>Q</t>
  </si>
  <si>
    <t>cell A32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</si>
  <si>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 value</t>
    </r>
  </si>
  <si>
    <t>cell A33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</si>
  <si>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 value</t>
    </r>
  </si>
  <si>
    <t>cell A34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</si>
  <si>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 value</t>
    </r>
  </si>
  <si>
    <t>cell A35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</si>
  <si>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41</t>
    </r>
    <r>
      <rPr>
        <sz val="12"/>
        <color theme="1"/>
        <rFont val="Times New Roman"/>
        <family val="1"/>
      </rPr>
      <t xml:space="preserve"> value</t>
    </r>
  </si>
  <si>
    <r>
      <t xml:space="preserve"> represent the x</t>
    </r>
    <r>
      <rPr>
        <vertAlign val="subscript"/>
        <sz val="12"/>
        <color theme="1"/>
        <rFont val="Times New Roman"/>
        <family val="1"/>
      </rPr>
      <t>51</t>
    </r>
    <r>
      <rPr>
        <sz val="12"/>
        <color theme="1"/>
        <rFont val="Times New Roman"/>
        <family val="1"/>
      </rPr>
      <t xml:space="preserve"> value</t>
    </r>
  </si>
  <si>
    <r>
      <t xml:space="preserve"> represent the x</t>
    </r>
    <r>
      <rPr>
        <vertAlign val="subscript"/>
        <sz val="12"/>
        <color theme="1"/>
        <rFont val="Times New Roman"/>
        <family val="1"/>
      </rPr>
      <t>61</t>
    </r>
    <r>
      <rPr>
        <sz val="12"/>
        <color theme="1"/>
        <rFont val="Times New Roman"/>
        <family val="1"/>
      </rPr>
      <t xml:space="preserve"> value</t>
    </r>
  </si>
  <si>
    <r>
      <t xml:space="preserve"> represent the x</t>
    </r>
    <r>
      <rPr>
        <vertAlign val="subscript"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value</t>
    </r>
  </si>
  <si>
    <t>cell A41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</si>
  <si>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value</t>
    </r>
  </si>
  <si>
    <t>cell A42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</si>
  <si>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32</t>
    </r>
    <r>
      <rPr>
        <sz val="12"/>
        <color theme="1"/>
        <rFont val="Times New Roman"/>
        <family val="1"/>
      </rPr>
      <t xml:space="preserve"> value</t>
    </r>
  </si>
  <si>
    <t>cell A43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</si>
  <si>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42</t>
    </r>
    <r>
      <rPr>
        <sz val="12"/>
        <color theme="1"/>
        <rFont val="Times New Roman"/>
        <family val="1"/>
      </rPr>
      <t xml:space="preserve"> value</t>
    </r>
  </si>
  <si>
    <t>cell A44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</si>
  <si>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52</t>
    </r>
    <r>
      <rPr>
        <sz val="12"/>
        <color theme="1"/>
        <rFont val="Times New Roman"/>
        <family val="1"/>
      </rPr>
      <t xml:space="preserve"> value</t>
    </r>
  </si>
  <si>
    <t>cell A45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</si>
  <si>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62</t>
    </r>
    <r>
      <rPr>
        <sz val="12"/>
        <color theme="1"/>
        <rFont val="Times New Roman"/>
        <family val="1"/>
      </rPr>
      <t xml:space="preserve"> value</t>
    </r>
  </si>
  <si>
    <t>cell A46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</si>
  <si>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72</t>
    </r>
    <r>
      <rPr>
        <sz val="12"/>
        <color theme="1"/>
        <rFont val="Times New Roman"/>
        <family val="1"/>
      </rPr>
      <t xml:space="preserve"> value</t>
    </r>
  </si>
  <si>
    <r>
      <t xml:space="preserve"> represent the average of 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values</t>
    </r>
  </si>
  <si>
    <r>
      <t xml:space="preserve"> represent the average of x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values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</si>
  <si>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 - average)</t>
    </r>
  </si>
  <si>
    <t>cell C33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</si>
  <si>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 - average)</t>
    </r>
  </si>
  <si>
    <t>cell C34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</si>
  <si>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 - average)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</si>
  <si>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41</t>
    </r>
    <r>
      <rPr>
        <sz val="12"/>
        <color theme="1"/>
        <rFont val="Times New Roman"/>
        <family val="1"/>
      </rPr>
      <t xml:space="preserve"> - average)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</si>
  <si>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51</t>
    </r>
    <r>
      <rPr>
        <sz val="12"/>
        <color theme="1"/>
        <rFont val="Times New Roman"/>
        <family val="1"/>
      </rPr>
      <t xml:space="preserve"> - average)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</si>
  <si>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61</t>
    </r>
    <r>
      <rPr>
        <sz val="12"/>
        <color theme="1"/>
        <rFont val="Times New Roman"/>
        <family val="1"/>
      </rPr>
      <t xml:space="preserve"> - average)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</si>
  <si>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- average)</t>
    </r>
  </si>
  <si>
    <t>cell C41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</si>
  <si>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- average)</t>
    </r>
  </si>
  <si>
    <t>cell C42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</si>
  <si>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32</t>
    </r>
    <r>
      <rPr>
        <sz val="12"/>
        <color theme="1"/>
        <rFont val="Times New Roman"/>
        <family val="1"/>
      </rPr>
      <t xml:space="preserve"> - average)</t>
    </r>
  </si>
  <si>
    <t>cell C43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</si>
  <si>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42</t>
    </r>
    <r>
      <rPr>
        <sz val="12"/>
        <color theme="1"/>
        <rFont val="Times New Roman"/>
        <family val="1"/>
      </rPr>
      <t xml:space="preserve"> - average)</t>
    </r>
  </si>
  <si>
    <t>cell C44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</si>
  <si>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52</t>
    </r>
    <r>
      <rPr>
        <sz val="12"/>
        <color theme="1"/>
        <rFont val="Times New Roman"/>
        <family val="1"/>
      </rPr>
      <t xml:space="preserve"> - average)</t>
    </r>
  </si>
  <si>
    <t>cell C45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</si>
  <si>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62</t>
    </r>
    <r>
      <rPr>
        <sz val="12"/>
        <color theme="1"/>
        <rFont val="Times New Roman"/>
        <family val="1"/>
      </rPr>
      <t xml:space="preserve"> - average)</t>
    </r>
  </si>
  <si>
    <t>cell C46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</si>
  <si>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72</t>
    </r>
    <r>
      <rPr>
        <sz val="12"/>
        <color theme="1"/>
        <rFont val="Times New Roman"/>
        <family val="1"/>
      </rPr>
      <t xml:space="preserve"> - average)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</si>
  <si>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</si>
  <si>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D33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</si>
  <si>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</si>
  <si>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D34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</si>
  <si>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</si>
  <si>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41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</si>
  <si>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51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</si>
  <si>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61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</si>
  <si>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</si>
  <si>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D41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</si>
  <si>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</si>
  <si>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D42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</si>
  <si>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32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</si>
  <si>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D43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</si>
  <si>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42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</si>
  <si>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D44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</si>
  <si>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52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</si>
  <si>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D45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</si>
  <si>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62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</si>
  <si>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D46</t>
  </si>
  <si>
    <r>
      <t xml:space="preserve"> represent the (x</t>
    </r>
    <r>
      <rPr>
        <vertAlign val="subscript"/>
        <sz val="12"/>
        <color theme="1"/>
        <rFont val="Times New Roman"/>
        <family val="1"/>
      </rPr>
      <t>72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</si>
  <si>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summation (x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</si>
  <si>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summation (x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</si>
  <si>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r>
      <t xml:space="preserve"> represent the summation (x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/ N-1</t>
    </r>
  </si>
  <si>
    <t>cell F40</t>
  </si>
  <si>
    <r>
      <t xml:space="preserve"> represent the summation (x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/ N-1</t>
    </r>
  </si>
  <si>
    <t>cell G32</t>
  </si>
  <si>
    <r>
      <t xml:space="preserve"> represent the s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value</t>
    </r>
  </si>
  <si>
    <t>cell G40</t>
  </si>
  <si>
    <r>
      <t xml:space="preserve"> represent the s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value</t>
    </r>
  </si>
  <si>
    <t>cell H32</t>
  </si>
  <si>
    <r>
      <t xml:space="preserve"> represent the s</t>
    </r>
    <r>
      <rPr>
        <vertAlign val="subscript"/>
        <sz val="12"/>
        <color theme="1"/>
        <rFont val="Times New Roman"/>
        <family val="1"/>
      </rPr>
      <t>1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value</t>
    </r>
  </si>
  <si>
    <t>cell H40</t>
  </si>
  <si>
    <r>
      <t xml:space="preserve"> represent the s</t>
    </r>
    <r>
      <rPr>
        <vertAlign val="subscript"/>
        <sz val="12"/>
        <color theme="1"/>
        <rFont val="Times New Roman"/>
        <family val="1"/>
      </rPr>
      <t>2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value</t>
    </r>
  </si>
  <si>
    <t>cell I38</t>
  </si>
  <si>
    <t xml:space="preserve"> represent the value of F-test</t>
  </si>
  <si>
    <t>cell A70</t>
  </si>
  <si>
    <t>cell A71</t>
  </si>
  <si>
    <t>cell A72</t>
  </si>
  <si>
    <t>cell A73</t>
  </si>
  <si>
    <t>cell B70</t>
  </si>
  <si>
    <t>cell C70</t>
  </si>
  <si>
    <t>cell C71</t>
  </si>
  <si>
    <t>cell C72</t>
  </si>
  <si>
    <t>cell C73</t>
  </si>
  <si>
    <t>cell D70</t>
  </si>
  <si>
    <r>
      <t xml:space="preserve"> represent the summation of (x - average values)</t>
    </r>
    <r>
      <rPr>
        <vertAlign val="superscript"/>
        <sz val="12"/>
        <color theme="1"/>
        <rFont val="Times New Roman"/>
        <family val="1"/>
      </rPr>
      <t>2</t>
    </r>
  </si>
  <si>
    <t>cell E70</t>
  </si>
  <si>
    <t>cell F70</t>
  </si>
  <si>
    <t xml:space="preserve"> represent the average - true value</t>
  </si>
  <si>
    <t>cell G70</t>
  </si>
  <si>
    <t xml:space="preserve"> represent the SQR of N / standard deviation</t>
  </si>
  <si>
    <t>cell H70</t>
  </si>
  <si>
    <t xml:space="preserve"> represent the value of the student t-test</t>
  </si>
  <si>
    <t>cell A101</t>
  </si>
  <si>
    <t>cell A102</t>
  </si>
  <si>
    <t>cell A103</t>
  </si>
  <si>
    <t>cell A104</t>
  </si>
  <si>
    <t>cell A107</t>
  </si>
  <si>
    <t>cell A108</t>
  </si>
  <si>
    <t>cell A109</t>
  </si>
  <si>
    <t>cell B107</t>
  </si>
  <si>
    <t>cell C102</t>
  </si>
  <si>
    <t>cell C103</t>
  </si>
  <si>
    <t>cell C104</t>
  </si>
  <si>
    <t>cell C107</t>
  </si>
  <si>
    <t>cell C108</t>
  </si>
  <si>
    <t>cell C109</t>
  </si>
  <si>
    <t>cell D102</t>
  </si>
  <si>
    <t>cell D103</t>
  </si>
  <si>
    <t>cell D104</t>
  </si>
  <si>
    <t>cell D107</t>
  </si>
  <si>
    <t>cell D108</t>
  </si>
  <si>
    <t>cell D109</t>
  </si>
  <si>
    <t>cell E107</t>
  </si>
  <si>
    <t>cell F104</t>
  </si>
  <si>
    <t xml:space="preserve"> represent the pooled standard deviation</t>
  </si>
  <si>
    <t>cell G104</t>
  </si>
  <si>
    <r>
      <t xml:space="preserve"> represent the SQR of (N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* (N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+N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))</t>
    </r>
  </si>
  <si>
    <t>cell I104</t>
  </si>
  <si>
    <t xml:space="preserve"> represent the value of paired t-test</t>
  </si>
  <si>
    <t>cell A134</t>
  </si>
  <si>
    <t>cell A135</t>
  </si>
  <si>
    <t>cell A136</t>
  </si>
  <si>
    <t>cell A137</t>
  </si>
  <si>
    <t>cell A138</t>
  </si>
  <si>
    <t>cell A139</t>
  </si>
  <si>
    <t>cell A140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</si>
  <si>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71</t>
    </r>
    <r>
      <rPr>
        <sz val="12"/>
        <color theme="1"/>
        <rFont val="Times New Roman"/>
        <family val="1"/>
      </rPr>
      <t xml:space="preserve"> value</t>
    </r>
  </si>
  <si>
    <t>cell A141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</si>
  <si>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81</t>
    </r>
    <r>
      <rPr>
        <sz val="12"/>
        <color theme="1"/>
        <rFont val="Times New Roman"/>
        <family val="1"/>
      </rPr>
      <t xml:space="preserve"> value</t>
    </r>
  </si>
  <si>
    <t>cell B134</t>
  </si>
  <si>
    <t>cell B135</t>
  </si>
  <si>
    <t>cell B136</t>
  </si>
  <si>
    <t>cell B137</t>
  </si>
  <si>
    <t>cell B138</t>
  </si>
  <si>
    <t>cell B139</t>
  </si>
  <si>
    <t>cell B140</t>
  </si>
  <si>
    <t>cell B141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</si>
  <si>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82</t>
    </r>
    <r>
      <rPr>
        <sz val="12"/>
        <color theme="1"/>
        <rFont val="Times New Roman"/>
        <family val="1"/>
      </rPr>
      <t xml:space="preserve"> value</t>
    </r>
  </si>
  <si>
    <t>cell C134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</si>
  <si>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12</t>
    </r>
  </si>
  <si>
    <t>cell C135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</si>
  <si>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22</t>
    </r>
  </si>
  <si>
    <t>cell C136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</si>
  <si>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32</t>
    </r>
  </si>
  <si>
    <t>cell C137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</si>
  <si>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41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42</t>
    </r>
  </si>
  <si>
    <t>cell C138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</si>
  <si>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51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52</t>
    </r>
  </si>
  <si>
    <t>cell C139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</si>
  <si>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61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62</t>
    </r>
  </si>
  <si>
    <t>cell C140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</si>
  <si>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71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72</t>
    </r>
  </si>
  <si>
    <t>cell C141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</si>
  <si>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81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82</t>
    </r>
  </si>
  <si>
    <t>cell D134</t>
  </si>
  <si>
    <r>
      <t xml:space="preserve"> represent the average of 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value</t>
    </r>
  </si>
  <si>
    <t>cell E134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</si>
  <si>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- average</t>
    </r>
  </si>
  <si>
    <t>cell E135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</si>
  <si>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- average</t>
    </r>
  </si>
  <si>
    <t>cell E136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</si>
  <si>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- average</t>
    </r>
  </si>
  <si>
    <t>cell E137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</si>
  <si>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- average</t>
    </r>
  </si>
  <si>
    <t>cell E138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</si>
  <si>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- average</t>
    </r>
  </si>
  <si>
    <t>cell E139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</si>
  <si>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- average</t>
    </r>
  </si>
  <si>
    <t>cell E140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</si>
  <si>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 - average</t>
    </r>
  </si>
  <si>
    <t>cell E141</t>
  </si>
  <si>
    <r>
      <t xml:space="preserve"> represent the D</t>
    </r>
    <r>
      <rPr>
        <vertAlign val="subscript"/>
        <sz val="12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 - average</t>
    </r>
  </si>
  <si>
    <t>cell F134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</si>
  <si>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</si>
  <si>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F135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</si>
  <si>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</si>
  <si>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F136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</si>
  <si>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</si>
  <si>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F137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</si>
  <si>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</si>
  <si>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F138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</si>
  <si>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</si>
  <si>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F139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</si>
  <si>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</si>
  <si>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F140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</si>
  <si>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</si>
  <si>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F141</t>
  </si>
  <si>
    <r>
      <t xml:space="preserve"> represent the (D</t>
    </r>
    <r>
      <rPr>
        <vertAlign val="subscript"/>
        <sz val="12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 - average)</t>
    </r>
    <r>
      <rPr>
        <vertAlign val="superscript"/>
        <sz val="12"/>
        <color theme="1"/>
        <rFont val="Times New Roman"/>
        <family val="1"/>
      </rPr>
      <t>2</t>
    </r>
  </si>
  <si>
    <t>cell G134</t>
  </si>
  <si>
    <r>
      <t xml:space="preserve"> represent the summation of (D - average values)</t>
    </r>
    <r>
      <rPr>
        <vertAlign val="superscript"/>
        <sz val="12"/>
        <color theme="1"/>
        <rFont val="Times New Roman"/>
        <family val="1"/>
      </rPr>
      <t>2</t>
    </r>
  </si>
  <si>
    <t>cell H134</t>
  </si>
  <si>
    <t>cell I134</t>
  </si>
  <si>
    <t xml:space="preserve"> represent the value of t-test with multiple samples</t>
  </si>
  <si>
    <t>cell B161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</si>
  <si>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value</t>
    </r>
  </si>
  <si>
    <t>cell B162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</si>
  <si>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value</t>
    </r>
  </si>
  <si>
    <t>cell B163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</si>
  <si>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value</t>
    </r>
  </si>
  <si>
    <t>cell B164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</si>
  <si>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value</t>
    </r>
  </si>
  <si>
    <t>cell C161</t>
  </si>
  <si>
    <t xml:space="preserve"> represent the maximum value of x</t>
  </si>
  <si>
    <t>cell D161</t>
  </si>
  <si>
    <t xml:space="preserve"> represent the minimum value of x</t>
  </si>
  <si>
    <t>cell E161</t>
  </si>
  <si>
    <t xml:space="preserve"> represent the doubt x value</t>
  </si>
  <si>
    <t>cell F161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</si>
  <si>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doubt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mostclose</t>
    </r>
  </si>
  <si>
    <t>cell G161</t>
  </si>
  <si>
    <r>
      <t xml:space="preserve"> represent the x</t>
    </r>
    <r>
      <rPr>
        <vertAlign val="subscript"/>
        <sz val="12"/>
        <color theme="1"/>
        <rFont val="Times New Roman"/>
        <family val="1"/>
      </rPr>
      <t>max</t>
    </r>
    <r>
      <rPr>
        <sz val="12"/>
        <color theme="1"/>
        <rFont val="Times New Roman"/>
        <family val="1"/>
      </rPr>
      <t xml:space="preserve"> - x</t>
    </r>
    <r>
      <rPr>
        <vertAlign val="subscript"/>
        <sz val="12"/>
        <color theme="1"/>
        <rFont val="Times New Roman"/>
        <family val="1"/>
      </rPr>
      <t>min</t>
    </r>
  </si>
  <si>
    <t>cell H161</t>
  </si>
  <si>
    <t xml:space="preserve"> represent the value of Q-test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</si>
</sst>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name val="Arial Black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Arial Black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MS Reference Sans Serif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MS Reference Sans Serif"/>
      <family val="2"/>
    </font>
    <font>
      <b/>
      <sz val="16"/>
      <color theme="1"/>
      <name val="MS Reference Sans Serif"/>
      <family val="2"/>
    </font>
    <font>
      <b/>
      <sz val="16"/>
      <color theme="1"/>
      <name val="Arial"/>
      <family val="2"/>
    </font>
    <font>
      <b/>
      <vertAlign val="subscript"/>
      <sz val="16"/>
      <color theme="1"/>
      <name val="Calibri"/>
      <family val="2"/>
      <scheme val="minor"/>
    </font>
    <font>
      <b/>
      <sz val="16"/>
      <color theme="1"/>
      <name val="Arial"/>
      <family val="2"/>
      <charset val="178"/>
    </font>
    <font>
      <b/>
      <vertAlign val="superscript"/>
      <sz val="16"/>
      <color theme="1"/>
      <name val="Arial"/>
      <family val="2"/>
    </font>
    <font>
      <b/>
      <vertAlign val="superscript"/>
      <sz val="16"/>
      <color theme="1"/>
      <name val="Calibri"/>
      <family val="2"/>
      <charset val="178"/>
      <scheme val="minor"/>
    </font>
    <font>
      <sz val="11"/>
      <name val="Arial Black"/>
      <family val="2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2"/>
      <color theme="1"/>
      <name val="MS Reference Sans Serif"/>
      <family val="2"/>
    </font>
    <font>
      <b/>
      <vertAlign val="subscript"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6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1"/>
      <color theme="1"/>
      <name val="MS Reference Sans Serif"/>
      <family val="2"/>
    </font>
    <font>
      <b/>
      <vertAlign val="subscript"/>
      <sz val="12"/>
      <color theme="1"/>
      <name val="Times New Roman"/>
      <family val="1"/>
    </font>
    <font>
      <b/>
      <sz val="11"/>
      <name val="Arial Black"/>
      <family val="2"/>
    </font>
    <font>
      <b/>
      <vertAlign val="superscript"/>
      <sz val="16"/>
      <color theme="1"/>
      <name val="MS Reference Sans Serif"/>
      <family val="2"/>
    </font>
    <font>
      <vertAlign val="superscript"/>
      <sz val="12"/>
      <name val="Times New Roman"/>
      <family val="1"/>
    </font>
    <font>
      <b/>
      <vertAlign val="subscript"/>
      <sz val="16"/>
      <color theme="1"/>
      <name val="Arial"/>
      <family val="2"/>
    </font>
    <font>
      <b/>
      <vertAlign val="subscript"/>
      <sz val="16"/>
      <color theme="1"/>
      <name val="MS Reference Sans Serif"/>
      <family val="2"/>
    </font>
    <font>
      <vertAlign val="subscript"/>
      <sz val="12"/>
      <name val="Times New Roman"/>
      <family val="1"/>
    </font>
    <font>
      <b/>
      <vertAlign val="superscript"/>
      <sz val="16"/>
      <color theme="1"/>
      <name val="Calibri"/>
      <family val="2"/>
    </font>
    <font>
      <sz val="11"/>
      <color theme="1"/>
      <name val="Arial"/>
      <family val="2"/>
    </font>
    <font>
      <b/>
      <vertAlign val="sub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2" fillId="3" borderId="0" xfId="0" applyFont="1" applyFill="1"/>
    <xf numFmtId="0" fontId="5" fillId="3" borderId="0" xfId="0" applyFont="1" applyFill="1"/>
    <xf numFmtId="0" fontId="2" fillId="0" borderId="0" xfId="0" applyFont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7" fillId="9" borderId="0" xfId="0" applyFont="1" applyFill="1"/>
    <xf numFmtId="0" fontId="0" fillId="9" borderId="0" xfId="0" applyFill="1"/>
    <xf numFmtId="0" fontId="8" fillId="0" borderId="0" xfId="0" applyFont="1"/>
    <xf numFmtId="0" fontId="9" fillId="10" borderId="0" xfId="0" applyFont="1" applyFill="1" applyAlignment="1">
      <alignment horizontal="left"/>
    </xf>
    <xf numFmtId="0" fontId="10" fillId="11" borderId="0" xfId="0" applyFont="1" applyFill="1" applyAlignment="1">
      <alignment horizontal="left"/>
    </xf>
    <xf numFmtId="0" fontId="11" fillId="10" borderId="0" xfId="0" applyFont="1" applyFill="1" applyAlignment="1">
      <alignment horizontal="left"/>
    </xf>
    <xf numFmtId="0" fontId="12" fillId="11" borderId="0" xfId="0" applyFont="1" applyFill="1" applyAlignment="1">
      <alignment horizontal="left"/>
    </xf>
    <xf numFmtId="0" fontId="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/>
    <xf numFmtId="0" fontId="27" fillId="0" borderId="0" xfId="0" applyFont="1"/>
    <xf numFmtId="0" fontId="13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5" fillId="12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/>
    <xf numFmtId="0" fontId="13" fillId="12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1" borderId="0" xfId="0" applyFill="1"/>
    <xf numFmtId="0" fontId="13" fillId="5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7" fillId="0" borderId="0" xfId="0" applyFont="1"/>
    <xf numFmtId="0" fontId="6" fillId="12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39" fillId="0" borderId="0" xfId="0" applyFont="1"/>
    <xf numFmtId="0" fontId="21" fillId="0" borderId="0" xfId="0" applyFont="1"/>
    <xf numFmtId="0" fontId="15" fillId="5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3" fillId="15" borderId="0" xfId="0" applyFont="1" applyFill="1"/>
    <xf numFmtId="0" fontId="0" fillId="15" borderId="0" xfId="0" applyFill="1"/>
    <xf numFmtId="0" fontId="6" fillId="15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1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24" fillId="0" borderId="0" xfId="0" applyFont="1"/>
    <xf numFmtId="0" fontId="46" fillId="4" borderId="0" xfId="0" applyFont="1" applyFill="1" applyAlignment="1">
      <alignment horizontal="center"/>
    </xf>
    <xf numFmtId="0" fontId="46" fillId="5" borderId="0" xfId="0" applyFont="1" applyFill="1" applyAlignment="1">
      <alignment horizontal="center"/>
    </xf>
    <xf numFmtId="0" fontId="46" fillId="6" borderId="0" xfId="0" applyFont="1" applyFill="1" applyAlignment="1">
      <alignment horizontal="center"/>
    </xf>
    <xf numFmtId="0" fontId="46" fillId="12" borderId="0" xfId="0" applyFont="1" applyFill="1" applyAlignment="1">
      <alignment horizontal="center"/>
    </xf>
    <xf numFmtId="0" fontId="46" fillId="7" borderId="0" xfId="0" applyFont="1" applyFill="1" applyAlignment="1">
      <alignment horizontal="center"/>
    </xf>
    <xf numFmtId="0" fontId="46" fillId="8" borderId="0" xfId="0" applyFont="1" applyFill="1" applyAlignment="1">
      <alignment horizontal="center"/>
    </xf>
    <xf numFmtId="0" fontId="46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0" fontId="2" fillId="11" borderId="0" xfId="0" applyFont="1" applyFill="1"/>
    <xf numFmtId="0" fontId="9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99518810148934E-2"/>
          <c:y val="2.8252405949256338E-2"/>
          <c:w val="0.90569225721784774"/>
          <c:h val="0.8445213619130942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4735564304461984E-2"/>
                  <c:y val="0.4671179644211140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US" sz="14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ar-SA"/>
                </a:p>
              </c:txPr>
            </c:trendlineLbl>
          </c:trendline>
          <c:xVal>
            <c:numRef>
              <c:f>[1]Sheet1!$A$47:$A$51</c:f>
              <c:numCache>
                <c:formatCode>General</c:formatCode>
                <c:ptCount val="5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0.8</c:v>
                </c:pt>
                <c:pt idx="4">
                  <c:v>1.6</c:v>
                </c:pt>
              </c:numCache>
            </c:numRef>
          </c:xVal>
          <c:yVal>
            <c:numRef>
              <c:f>[1]Sheet1!$B$47:$B$51</c:f>
              <c:numCache>
                <c:formatCode>General</c:formatCode>
                <c:ptCount val="5"/>
                <c:pt idx="0">
                  <c:v>0</c:v>
                </c:pt>
                <c:pt idx="1">
                  <c:v>2.9</c:v>
                </c:pt>
                <c:pt idx="2">
                  <c:v>6.1</c:v>
                </c:pt>
                <c:pt idx="3">
                  <c:v>11.2</c:v>
                </c:pt>
                <c:pt idx="4">
                  <c:v>21.6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3E-45BB-9BE2-60EE88CEE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25760"/>
        <c:axId val="61127296"/>
      </c:scatterChart>
      <c:valAx>
        <c:axId val="6112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ar-SA"/>
          </a:p>
        </c:txPr>
        <c:crossAx val="61127296"/>
        <c:crosses val="autoZero"/>
        <c:crossBetween val="midCat"/>
      </c:valAx>
      <c:valAx>
        <c:axId val="6112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ar-SA"/>
          </a:p>
        </c:txPr>
        <c:crossAx val="61125760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7.4810586176727922E-2"/>
                  <c:y val="0.4393401866433363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US"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ar-SA"/>
                </a:p>
              </c:txPr>
            </c:trendlineLbl>
          </c:trendline>
          <c:xVal>
            <c:numRef>
              <c:f>[2]Sheet1!$A$36:$A$40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[2]Sheet1!$B$36:$B$40</c:f>
              <c:numCache>
                <c:formatCode>General</c:formatCode>
                <c:ptCount val="5"/>
                <c:pt idx="0">
                  <c:v>0</c:v>
                </c:pt>
                <c:pt idx="1">
                  <c:v>8.5999999999999993E-2</c:v>
                </c:pt>
                <c:pt idx="2">
                  <c:v>0.153</c:v>
                </c:pt>
                <c:pt idx="3">
                  <c:v>0.26500000000000001</c:v>
                </c:pt>
                <c:pt idx="4">
                  <c:v>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5D-4F1A-BFDE-9D21CFAC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83104"/>
        <c:axId val="61184640"/>
      </c:scatterChart>
      <c:valAx>
        <c:axId val="611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ar-SA"/>
          </a:p>
        </c:txPr>
        <c:crossAx val="61184640"/>
        <c:crosses val="autoZero"/>
        <c:crossBetween val="midCat"/>
      </c:valAx>
      <c:valAx>
        <c:axId val="6118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ar-SA"/>
          </a:p>
        </c:txPr>
        <c:crossAx val="61183104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2B105377-DE9C-4C40-9576-EED8093242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59142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4</xdr:col>
      <xdr:colOff>590550</xdr:colOff>
      <xdr:row>12</xdr:row>
      <xdr:rowOff>171450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15B2FE8B-DF5F-4E5E-AF67-F98ADDA9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114550"/>
          <a:ext cx="31146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Accuracy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9524</xdr:colOff>
      <xdr:row>22</xdr:row>
      <xdr:rowOff>9525</xdr:rowOff>
    </xdr:from>
    <xdr:to>
      <xdr:col>13</xdr:col>
      <xdr:colOff>676274</xdr:colOff>
      <xdr:row>25</xdr:row>
      <xdr:rowOff>180974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0E75D98C-833F-469B-B697-5A54717C9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" y="4352925"/>
          <a:ext cx="9344025" cy="742949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Calculate the absolute and the %relative error knowing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                   that (x =18.53ppm) and (µ = 18.32ppm) 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B06DBED1-21F3-4E91-BA8A-9E19194ED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85812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4</xdr:col>
      <xdr:colOff>590550</xdr:colOff>
      <xdr:row>12</xdr:row>
      <xdr:rowOff>171450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F0047E87-8DD7-4FF2-AB35-D3B6A39FBB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114550"/>
          <a:ext cx="31146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i="0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Precision </a:t>
          </a:r>
          <a:endParaRPr lang="en-US" sz="3200" b="1" i="0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38</xdr:row>
      <xdr:rowOff>9525</xdr:rowOff>
    </xdr:from>
    <xdr:to>
      <xdr:col>14</xdr:col>
      <xdr:colOff>0</xdr:colOff>
      <xdr:row>43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81489B7E-DAB2-4BBF-95E3-92ADC59C0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7839075"/>
          <a:ext cx="9610725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 (1): Calculate the absolute average deviation and </a:t>
          </a:r>
        </a:p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the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%relative average deviation for the following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measurements: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(11.34, 11.36, 11.01), N = 3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?</a:t>
          </a:r>
        </a:p>
      </xdr:txBody>
    </xdr:sp>
    <xdr:clientData/>
  </xdr:twoCellAnchor>
  <xdr:twoCellAnchor>
    <xdr:from>
      <xdr:col>0</xdr:col>
      <xdr:colOff>9525</xdr:colOff>
      <xdr:row>53</xdr:row>
      <xdr:rowOff>9525</xdr:rowOff>
    </xdr:from>
    <xdr:to>
      <xdr:col>13</xdr:col>
      <xdr:colOff>666750</xdr:colOff>
      <xdr:row>58</xdr:row>
      <xdr:rowOff>0</xdr:rowOff>
    </xdr:to>
    <xdr:sp macro="" textlink="">
      <xdr:nvSpPr>
        <xdr:cNvPr id="5" name="WordArt 10">
          <a:extLst>
            <a:ext uri="{FF2B5EF4-FFF2-40B4-BE49-F238E27FC236}">
              <a16:creationId xmlns:a16="http://schemas.microsoft.com/office/drawing/2014/main" id="{864A486F-A171-4DAC-A2E2-443091BA2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10763250"/>
          <a:ext cx="9610725" cy="10001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Example(2):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Determine (S, S mean, %RSD,  and %RSD mean)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for the following measurements: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(104.2, 104.8, 103.1, 104.3), N = 4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285154B4-A310-4E75-B8DF-53C9D756D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59142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161925</xdr:colOff>
      <xdr:row>10</xdr:row>
      <xdr:rowOff>19050</xdr:rowOff>
    </xdr:from>
    <xdr:to>
      <xdr:col>4</xdr:col>
      <xdr:colOff>1076325</xdr:colOff>
      <xdr:row>12</xdr:row>
      <xdr:rowOff>171450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2211215C-37AC-43F4-A85F-51CD4F1B4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1925" y="1924050"/>
          <a:ext cx="3333750" cy="533400"/>
        </a:xfrm>
        <a:prstGeom prst="rect">
          <a:avLst/>
        </a:prstGeom>
        <a:noFill/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Propagation of Errors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chemeClr val="tx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485775</xdr:colOff>
      <xdr:row>15</xdr:row>
      <xdr:rowOff>19050</xdr:rowOff>
    </xdr:from>
    <xdr:to>
      <xdr:col>5</xdr:col>
      <xdr:colOff>447675</xdr:colOff>
      <xdr:row>16</xdr:row>
      <xdr:rowOff>171450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CEB771E8-9478-4627-9D17-A0208E01C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" y="2876550"/>
          <a:ext cx="34575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Addition &amp; Subtraction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25</xdr:row>
      <xdr:rowOff>9525</xdr:rowOff>
    </xdr:from>
    <xdr:to>
      <xdr:col>15</xdr:col>
      <xdr:colOff>0</xdr:colOff>
      <xdr:row>30</xdr:row>
      <xdr:rowOff>0</xdr:rowOff>
    </xdr:to>
    <xdr:sp macro="" textlink="">
      <xdr:nvSpPr>
        <xdr:cNvPr id="5" name="WordArt 10">
          <a:extLst>
            <a:ext uri="{FF2B5EF4-FFF2-40B4-BE49-F238E27FC236}">
              <a16:creationId xmlns:a16="http://schemas.microsoft.com/office/drawing/2014/main" id="{6FD7787C-0072-44A8-9D2F-2D21D02FC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5010150"/>
          <a:ext cx="9953625" cy="10001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Determine S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and (S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)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rel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for the following results: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12.756±0.004, 12.315±0.003 and 12.460±0.003 ?</a:t>
          </a:r>
        </a:p>
      </xdr:txBody>
    </xdr:sp>
    <xdr:clientData/>
  </xdr:twoCellAnchor>
  <xdr:twoCellAnchor>
    <xdr:from>
      <xdr:col>0</xdr:col>
      <xdr:colOff>495300</xdr:colOff>
      <xdr:row>39</xdr:row>
      <xdr:rowOff>228599</xdr:rowOff>
    </xdr:from>
    <xdr:to>
      <xdr:col>5</xdr:col>
      <xdr:colOff>457200</xdr:colOff>
      <xdr:row>42</xdr:row>
      <xdr:rowOff>19050</xdr:rowOff>
    </xdr:to>
    <xdr:sp macro="" textlink="">
      <xdr:nvSpPr>
        <xdr:cNvPr id="6" name="WordArt 10">
          <a:extLst>
            <a:ext uri="{FF2B5EF4-FFF2-40B4-BE49-F238E27FC236}">
              <a16:creationId xmlns:a16="http://schemas.microsoft.com/office/drawing/2014/main" id="{21A119CB-34E3-44B2-8F0F-28DB678C1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8086724"/>
          <a:ext cx="3457575" cy="4191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Multiplication &amp; Division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46</xdr:row>
      <xdr:rowOff>9524</xdr:rowOff>
    </xdr:from>
    <xdr:to>
      <xdr:col>14</xdr:col>
      <xdr:colOff>666750</xdr:colOff>
      <xdr:row>51</xdr:row>
      <xdr:rowOff>16403</xdr:rowOff>
    </xdr:to>
    <xdr:sp macro="" textlink="">
      <xdr:nvSpPr>
        <xdr:cNvPr id="7" name="WordArt 10">
          <a:extLst>
            <a:ext uri="{FF2B5EF4-FFF2-40B4-BE49-F238E27FC236}">
              <a16:creationId xmlns:a16="http://schemas.microsoft.com/office/drawing/2014/main" id="{3FA86CCD-46AF-4221-9F94-BD10412B32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9382124"/>
          <a:ext cx="9953625" cy="959379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Determine S</a:t>
          </a:r>
          <a:r>
            <a:rPr lang="en-US" sz="3200" b="0" i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and (S</a:t>
          </a:r>
          <a:r>
            <a:rPr lang="en-US" sz="3200" b="0" i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)</a:t>
          </a:r>
          <a:r>
            <a:rPr lang="en-US" sz="3200" b="0" i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rel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for the following process: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(24.33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±0.02) (113.2±0.2) / (3.412±0.006) = 807.20±(   )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 ?</a:t>
          </a:r>
        </a:p>
      </xdr:txBody>
    </xdr:sp>
    <xdr:clientData/>
  </xdr:twoCellAnchor>
  <xdr:twoCellAnchor>
    <xdr:from>
      <xdr:col>0</xdr:col>
      <xdr:colOff>466725</xdr:colOff>
      <xdr:row>61</xdr:row>
      <xdr:rowOff>161925</xdr:rowOff>
    </xdr:from>
    <xdr:to>
      <xdr:col>5</xdr:col>
      <xdr:colOff>428625</xdr:colOff>
      <xdr:row>64</xdr:row>
      <xdr:rowOff>0</xdr:rowOff>
    </xdr:to>
    <xdr:sp macro="" textlink="">
      <xdr:nvSpPr>
        <xdr:cNvPr id="8" name="WordArt 10">
          <a:extLst>
            <a:ext uri="{FF2B5EF4-FFF2-40B4-BE49-F238E27FC236}">
              <a16:creationId xmlns:a16="http://schemas.microsoft.com/office/drawing/2014/main" id="{071D257B-5AD1-4CE9-BA16-2F531F315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12525375"/>
          <a:ext cx="3457575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Exponents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68</xdr:row>
      <xdr:rowOff>9525</xdr:rowOff>
    </xdr:from>
    <xdr:to>
      <xdr:col>14</xdr:col>
      <xdr:colOff>676275</xdr:colOff>
      <xdr:row>73</xdr:row>
      <xdr:rowOff>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E3955DAD-9C1A-49AE-BE3E-10DC68535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13830300"/>
          <a:ext cx="9953625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Determine S</a:t>
          </a:r>
          <a:r>
            <a:rPr lang="en-US" sz="3200" b="0" i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and (S</a:t>
          </a:r>
          <a:r>
            <a:rPr lang="en-US" sz="3200" b="0" i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)</a:t>
          </a:r>
          <a:r>
            <a:rPr lang="en-US" sz="3200" b="0" i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rel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for the following process: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(6.8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± 0.3)</a:t>
          </a:r>
          <a:r>
            <a:rPr lang="en-US" sz="3200" b="0" i="0" kern="10" cap="none" spc="0" baseline="30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2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 = 46.2 ± (   )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 ?</a:t>
          </a:r>
        </a:p>
      </xdr:txBody>
    </xdr:sp>
    <xdr:clientData/>
  </xdr:twoCellAnchor>
  <xdr:twoCellAnchor>
    <xdr:from>
      <xdr:col>0</xdr:col>
      <xdr:colOff>476250</xdr:colOff>
      <xdr:row>84</xdr:row>
      <xdr:rowOff>19050</xdr:rowOff>
    </xdr:from>
    <xdr:to>
      <xdr:col>5</xdr:col>
      <xdr:colOff>438150</xdr:colOff>
      <xdr:row>85</xdr:row>
      <xdr:rowOff>171450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E65EFD23-605D-4D10-9E6B-36493A7C6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7030700"/>
          <a:ext cx="34575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Logarithms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90</xdr:row>
      <xdr:rowOff>9525</xdr:rowOff>
    </xdr:from>
    <xdr:to>
      <xdr:col>15</xdr:col>
      <xdr:colOff>0</xdr:colOff>
      <xdr:row>94</xdr:row>
      <xdr:rowOff>171450</xdr:rowOff>
    </xdr:to>
    <xdr:sp macro="" textlink="">
      <xdr:nvSpPr>
        <xdr:cNvPr id="11" name="WordArt 10">
          <a:extLst>
            <a:ext uri="{FF2B5EF4-FFF2-40B4-BE49-F238E27FC236}">
              <a16:creationId xmlns:a16="http://schemas.microsoft.com/office/drawing/2014/main" id="{657DB22A-B0E6-4C13-9521-6FC0EB46A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18326100"/>
          <a:ext cx="9953625" cy="933450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Find pH for acid has the following concentration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: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(2.4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± 0.20) * 10</a:t>
          </a:r>
          <a:r>
            <a:rPr lang="en-US" sz="3200" b="0" i="0" kern="10" cap="none" spc="0" baseline="30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-4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/>
              <a:cs typeface="Times New Roman"/>
            </a:rPr>
            <a:t> M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 ?  ( pH = -Log [H</a:t>
          </a:r>
          <a:r>
            <a:rPr lang="en-US" sz="3200" b="0" i="0" kern="10" cap="none" spc="0" baseline="30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+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imes New Roman" pitchFamily="18" charset="0"/>
              <a:cs typeface="Times New Roman" pitchFamily="18" charset="0"/>
            </a:rPr>
            <a:t>] ) 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C3A3F9CF-9F52-4D82-8C4D-2B682B8D1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62952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4</xdr:col>
      <xdr:colOff>590550</xdr:colOff>
      <xdr:row>12</xdr:row>
      <xdr:rowOff>171450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CD2BEB7D-391C-4B27-BF54-D42E9BEB1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114550"/>
          <a:ext cx="31146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Confidence Limit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9524</xdr:colOff>
      <xdr:row>18</xdr:row>
      <xdr:rowOff>9525</xdr:rowOff>
    </xdr:from>
    <xdr:to>
      <xdr:col>13</xdr:col>
      <xdr:colOff>685799</xdr:colOff>
      <xdr:row>23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981C1744-C3B9-4B85-AF62-3C17A974E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" y="3543300"/>
          <a:ext cx="9382125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What is the C. L. of the following results </a:t>
          </a:r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: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(83.50%, 83.58%, 83.43%) knowing that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s = 0.075 and the confidence = 95% ? </a:t>
          </a:r>
          <a:endParaRPr lang="en-US" sz="3200" b="0" i="0" kern="10" cap="none" spc="0" baseline="0">
            <a:ln w="18000">
              <a:solidFill>
                <a:sysClr val="windowText" lastClr="000000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BAA2BCCD-45BD-4B49-BEEB-2B80BE2A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59142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19050</xdr:colOff>
      <xdr:row>12</xdr:row>
      <xdr:rowOff>9525</xdr:rowOff>
    </xdr:from>
    <xdr:to>
      <xdr:col>4</xdr:col>
      <xdr:colOff>590550</xdr:colOff>
      <xdr:row>13</xdr:row>
      <xdr:rowOff>161925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A6A9C934-A163-4D01-82C3-A7D2FEEC3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295525"/>
          <a:ext cx="31146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Linear Least Squares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32</xdr:row>
      <xdr:rowOff>9525</xdr:rowOff>
    </xdr:from>
    <xdr:to>
      <xdr:col>14</xdr:col>
      <xdr:colOff>676275</xdr:colOff>
      <xdr:row>41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795C06CE-C274-4D97-95F8-AD72FACCB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6562725"/>
          <a:ext cx="9953625" cy="1704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Find the straight line equation for the following measurements: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Absorbance                     Concentration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0.0                                   0.0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0.2                                   2.9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0.4                                   6.1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0.8                                  11.2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1.6                                  21.6</a:t>
          </a:r>
        </a:p>
      </xdr:txBody>
    </xdr:sp>
    <xdr:clientData/>
  </xdr:twoCellAnchor>
  <xdr:twoCellAnchor>
    <xdr:from>
      <xdr:col>1</xdr:col>
      <xdr:colOff>9525</xdr:colOff>
      <xdr:row>53</xdr:row>
      <xdr:rowOff>0</xdr:rowOff>
    </xdr:from>
    <xdr:to>
      <xdr:col>7</xdr:col>
      <xdr:colOff>123825</xdr:colOff>
      <xdr:row>66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FD9B72-0801-4F51-A613-6CFC25ADB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DF6A3029-770C-41AA-AD3D-C0ACFC85C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105651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4</xdr:col>
      <xdr:colOff>590550</xdr:colOff>
      <xdr:row>12</xdr:row>
      <xdr:rowOff>171450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9405416C-F429-45CD-8A9C-32F9466151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114550"/>
          <a:ext cx="31146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Correlation Coefficient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21</xdr:row>
      <xdr:rowOff>19049</xdr:rowOff>
    </xdr:from>
    <xdr:to>
      <xdr:col>14</xdr:col>
      <xdr:colOff>0</xdr:colOff>
      <xdr:row>30</xdr:row>
      <xdr:rowOff>19049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2DEC9C3F-BF81-4CD8-A07F-475A68B592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4143374"/>
          <a:ext cx="8858250" cy="1771650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Find the correlation coefficient for the following measurements: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Absorbance                     Concentration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0.0                                 0.000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2.0                                 0.086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4.0                                 0.153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6.0                                 0.265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        8.0                                 0.320</a:t>
          </a:r>
        </a:p>
      </xdr:txBody>
    </xdr:sp>
    <xdr:clientData/>
  </xdr:twoCellAnchor>
  <xdr:twoCellAnchor>
    <xdr:from>
      <xdr:col>1</xdr:col>
      <xdr:colOff>9525</xdr:colOff>
      <xdr:row>41</xdr:row>
      <xdr:rowOff>0</xdr:rowOff>
    </xdr:from>
    <xdr:to>
      <xdr:col>7</xdr:col>
      <xdr:colOff>123825</xdr:colOff>
      <xdr:row>55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4D9E97-40F6-4F2A-AAE5-7644CE190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19050</xdr:rowOff>
    </xdr:from>
    <xdr:to>
      <xdr:col>12</xdr:col>
      <xdr:colOff>314326</xdr:colOff>
      <xdr:row>7</xdr:row>
      <xdr:rowOff>19050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4B5DD5B7-8C95-482C-AB0F-47210759E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0" y="781050"/>
          <a:ext cx="7848601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Statistical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161924</xdr:colOff>
      <xdr:row>10</xdr:row>
      <xdr:rowOff>19049</xdr:rowOff>
    </xdr:from>
    <xdr:to>
      <xdr:col>5</xdr:col>
      <xdr:colOff>1076325</xdr:colOff>
      <xdr:row>12</xdr:row>
      <xdr:rowOff>180974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64EE7E40-E9B7-41CF-A304-026801A5F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1924" y="1924049"/>
          <a:ext cx="4495801" cy="542925"/>
        </a:xfrm>
        <a:prstGeom prst="rect">
          <a:avLst/>
        </a:prstGeom>
        <a:noFill/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Standard tests for analytical methods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chemeClr val="tx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485775</xdr:colOff>
      <xdr:row>15</xdr:row>
      <xdr:rowOff>19050</xdr:rowOff>
    </xdr:from>
    <xdr:to>
      <xdr:col>5</xdr:col>
      <xdr:colOff>438150</xdr:colOff>
      <xdr:row>16</xdr:row>
      <xdr:rowOff>171450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02D4B544-F931-4C0C-8CD9-7C5850F6F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" y="2876550"/>
          <a:ext cx="35337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The F-test method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9524</xdr:colOff>
      <xdr:row>21</xdr:row>
      <xdr:rowOff>161925</xdr:rowOff>
    </xdr:from>
    <xdr:to>
      <xdr:col>13</xdr:col>
      <xdr:colOff>666750</xdr:colOff>
      <xdr:row>26</xdr:row>
      <xdr:rowOff>152400</xdr:rowOff>
    </xdr:to>
    <xdr:sp macro="" textlink="">
      <xdr:nvSpPr>
        <xdr:cNvPr id="5" name="WordArt 10">
          <a:extLst>
            <a:ext uri="{FF2B5EF4-FFF2-40B4-BE49-F238E27FC236}">
              <a16:creationId xmlns:a16="http://schemas.microsoft.com/office/drawing/2014/main" id="{C1246C1F-1049-4858-978E-CB4112520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" y="4286250"/>
          <a:ext cx="9601201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Make the F-test for the following two methods: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method (1): (10.9, 10.1, 10.6, 11.2, 9.70, 10.0) .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method (2): (9.20, 10.5, 9.70, 11.5, 9.30, 10.1, 11.2) .</a:t>
          </a:r>
        </a:p>
      </xdr:txBody>
    </xdr:sp>
    <xdr:clientData/>
  </xdr:twoCellAnchor>
  <xdr:twoCellAnchor>
    <xdr:from>
      <xdr:col>0</xdr:col>
      <xdr:colOff>476250</xdr:colOff>
      <xdr:row>50</xdr:row>
      <xdr:rowOff>180975</xdr:rowOff>
    </xdr:from>
    <xdr:to>
      <xdr:col>5</xdr:col>
      <xdr:colOff>428625</xdr:colOff>
      <xdr:row>53</xdr:row>
      <xdr:rowOff>28575</xdr:rowOff>
    </xdr:to>
    <xdr:sp macro="" textlink="">
      <xdr:nvSpPr>
        <xdr:cNvPr id="6" name="WordArt 10">
          <a:extLst>
            <a:ext uri="{FF2B5EF4-FFF2-40B4-BE49-F238E27FC236}">
              <a16:creationId xmlns:a16="http://schemas.microsoft.com/office/drawing/2014/main" id="{A0E8CE92-C622-45BF-91FD-F39F5D693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0134600"/>
          <a:ext cx="3533775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The student t-test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58</xdr:row>
      <xdr:rowOff>57150</xdr:rowOff>
    </xdr:from>
    <xdr:to>
      <xdr:col>13</xdr:col>
      <xdr:colOff>676275</xdr:colOff>
      <xdr:row>63</xdr:row>
      <xdr:rowOff>47625</xdr:rowOff>
    </xdr:to>
    <xdr:sp macro="" textlink="">
      <xdr:nvSpPr>
        <xdr:cNvPr id="7" name="WordArt 10">
          <a:extLst>
            <a:ext uri="{FF2B5EF4-FFF2-40B4-BE49-F238E27FC236}">
              <a16:creationId xmlns:a16="http://schemas.microsoft.com/office/drawing/2014/main" id="{70A554B3-3D93-49D3-8464-AF522B396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11658600"/>
          <a:ext cx="9601200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Make the student t-test for the following methods: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0.1034, 0.1038, 0.1032, 0.1030, knowing that the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true value = 0.1024 .</a:t>
          </a:r>
        </a:p>
      </xdr:txBody>
    </xdr:sp>
    <xdr:clientData/>
  </xdr:twoCellAnchor>
  <xdr:twoCellAnchor>
    <xdr:from>
      <xdr:col>0</xdr:col>
      <xdr:colOff>485775</xdr:colOff>
      <xdr:row>79</xdr:row>
      <xdr:rowOff>19050</xdr:rowOff>
    </xdr:from>
    <xdr:to>
      <xdr:col>5</xdr:col>
      <xdr:colOff>438150</xdr:colOff>
      <xdr:row>80</xdr:row>
      <xdr:rowOff>171450</xdr:rowOff>
    </xdr:to>
    <xdr:sp macro="" textlink="">
      <xdr:nvSpPr>
        <xdr:cNvPr id="8" name="WordArt 10">
          <a:extLst>
            <a:ext uri="{FF2B5EF4-FFF2-40B4-BE49-F238E27FC236}">
              <a16:creationId xmlns:a16="http://schemas.microsoft.com/office/drawing/2014/main" id="{F12250F8-402F-43D9-B963-DB13838B2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" y="15725775"/>
          <a:ext cx="35337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Paired t-test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89</xdr:row>
      <xdr:rowOff>180974</xdr:rowOff>
    </xdr:from>
    <xdr:to>
      <xdr:col>13</xdr:col>
      <xdr:colOff>676275</xdr:colOff>
      <xdr:row>94</xdr:row>
      <xdr:rowOff>104774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2488DC5F-9396-439F-AF54-0586785A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18040349"/>
          <a:ext cx="9601200" cy="10001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Make the paired t-test for the following two methods: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Test (1): 0.826, 0.810, 0.880, 0.865, (N=4) .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Test (2): 0.682, 0.655, 0.661, (N=3) . </a:t>
          </a:r>
        </a:p>
      </xdr:txBody>
    </xdr:sp>
    <xdr:clientData/>
  </xdr:twoCellAnchor>
  <xdr:twoCellAnchor>
    <xdr:from>
      <xdr:col>0</xdr:col>
      <xdr:colOff>485775</xdr:colOff>
      <xdr:row>113</xdr:row>
      <xdr:rowOff>9525</xdr:rowOff>
    </xdr:from>
    <xdr:to>
      <xdr:col>5</xdr:col>
      <xdr:colOff>438150</xdr:colOff>
      <xdr:row>114</xdr:row>
      <xdr:rowOff>161925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BACF1792-C4AD-4352-A30B-5F5884F91C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" y="22812375"/>
          <a:ext cx="353377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t-test with multiple samples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9524</xdr:colOff>
      <xdr:row>122</xdr:row>
      <xdr:rowOff>9524</xdr:rowOff>
    </xdr:from>
    <xdr:to>
      <xdr:col>14</xdr:col>
      <xdr:colOff>0</xdr:colOff>
      <xdr:row>127</xdr:row>
      <xdr:rowOff>171450</xdr:rowOff>
    </xdr:to>
    <xdr:sp macro="" textlink="">
      <xdr:nvSpPr>
        <xdr:cNvPr id="11" name="WordArt 10">
          <a:extLst>
            <a:ext uri="{FF2B5EF4-FFF2-40B4-BE49-F238E27FC236}">
              <a16:creationId xmlns:a16="http://schemas.microsoft.com/office/drawing/2014/main" id="{69ECB9BA-2284-46A6-99B2-3CD4D8D4E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" y="24774524"/>
          <a:ext cx="9601201" cy="1123951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Make the t-test with multiple samples for the following two methods: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Method (1): 9.0, 18.2, 17.5, 14.2, 11.0, 10.1, 12.2, 10.0 .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  Method (2): 7.5, 15.5, 14.3, 12.2, 9.0, 8.5, 9.8, 8.4 . </a:t>
          </a:r>
        </a:p>
      </xdr:txBody>
    </xdr:sp>
    <xdr:clientData/>
  </xdr:twoCellAnchor>
  <xdr:twoCellAnchor>
    <xdr:from>
      <xdr:col>0</xdr:col>
      <xdr:colOff>485775</xdr:colOff>
      <xdr:row>143</xdr:row>
      <xdr:rowOff>219075</xdr:rowOff>
    </xdr:from>
    <xdr:to>
      <xdr:col>5</xdr:col>
      <xdr:colOff>447675</xdr:colOff>
      <xdr:row>145</xdr:row>
      <xdr:rowOff>190500</xdr:rowOff>
    </xdr:to>
    <xdr:sp macro="" textlink="">
      <xdr:nvSpPr>
        <xdr:cNvPr id="12" name="WordArt 10">
          <a:extLst>
            <a:ext uri="{FF2B5EF4-FFF2-40B4-BE49-F238E27FC236}">
              <a16:creationId xmlns:a16="http://schemas.microsoft.com/office/drawing/2014/main" id="{F943E0FE-9AA7-494C-9B08-1E02917FA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" y="29117925"/>
          <a:ext cx="3543300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The Q-test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150</xdr:row>
      <xdr:rowOff>9525</xdr:rowOff>
    </xdr:from>
    <xdr:to>
      <xdr:col>13</xdr:col>
      <xdr:colOff>676275</xdr:colOff>
      <xdr:row>155</xdr:row>
      <xdr:rowOff>0</xdr:rowOff>
    </xdr:to>
    <xdr:sp macro="" textlink="">
      <xdr:nvSpPr>
        <xdr:cNvPr id="13" name="WordArt 10">
          <a:extLst>
            <a:ext uri="{FF2B5EF4-FFF2-40B4-BE49-F238E27FC236}">
              <a16:creationId xmlns:a16="http://schemas.microsoft.com/office/drawing/2014/main" id="{A6727562-A973-4AA9-B01C-48460A0F32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30432375"/>
          <a:ext cx="9601200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Make the Q-test for the following method: </a:t>
          </a:r>
        </a:p>
        <a:p>
          <a:pPr algn="l" rtl="0"/>
          <a:r>
            <a:rPr lang="en-US" sz="3200" b="0" i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test values: 1.0563, 1.0540, 1.0535, 1.0519 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%20Chemist\PhD%20-%20KSU\PhD%20Courses\Applied%20Analytical%20Chemistry%20(comp%20ana%20chem)\chem652\Applications\Chapter%202\linear%20least%20squares.xlsx" TargetMode="External"/><Relationship Id="rId1" Type="http://schemas.openxmlformats.org/officeDocument/2006/relationships/externalLinkPath" Target="/2%20Chemist/PhD%20-%20KSU/PhD%20Courses/Applied%20Analytical%20Chemistry%20(comp%20ana%20chem)/chem652/Applications/Chapter%202/linear%20least%20squa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%20Chemist\PhD%20-%20KSU\PhD%20Courses\Applied%20Analytical%20Chemistry%20(comp%20ana%20chem)\chem652\Applications\Chapter%202\correlation%20coefficient.xlsx" TargetMode="External"/><Relationship Id="rId1" Type="http://schemas.openxmlformats.org/officeDocument/2006/relationships/externalLinkPath" Target="/2%20Chemist/PhD%20-%20KSU/PhD%20Courses/Applied%20Analytical%20Chemistry%20(comp%20ana%20chem)/chem652/Applications/Chapter%202/correlation%20coeffici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47">
          <cell r="A47">
            <v>0</v>
          </cell>
          <cell r="B47">
            <v>0</v>
          </cell>
        </row>
        <row r="48">
          <cell r="A48">
            <v>0.2</v>
          </cell>
          <cell r="B48">
            <v>2.9</v>
          </cell>
        </row>
        <row r="49">
          <cell r="A49">
            <v>0.4</v>
          </cell>
          <cell r="B49">
            <v>6.1</v>
          </cell>
        </row>
        <row r="50">
          <cell r="A50">
            <v>0.8</v>
          </cell>
          <cell r="B50">
            <v>11.2</v>
          </cell>
        </row>
        <row r="51">
          <cell r="A51">
            <v>1.6</v>
          </cell>
          <cell r="B51">
            <v>21.6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36">
          <cell r="A36">
            <v>0</v>
          </cell>
          <cell r="B36">
            <v>0</v>
          </cell>
        </row>
        <row r="37">
          <cell r="A37">
            <v>2</v>
          </cell>
          <cell r="B37">
            <v>8.5999999999999993E-2</v>
          </cell>
        </row>
        <row r="38">
          <cell r="A38">
            <v>4</v>
          </cell>
          <cell r="B38">
            <v>0.153</v>
          </cell>
        </row>
        <row r="39">
          <cell r="A39">
            <v>6</v>
          </cell>
          <cell r="B39">
            <v>0.26500000000000001</v>
          </cell>
        </row>
        <row r="40">
          <cell r="A40">
            <v>8</v>
          </cell>
          <cell r="B40">
            <v>0.32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467"/>
  <sheetViews>
    <sheetView tabSelected="1" workbookViewId="0"/>
  </sheetViews>
  <sheetFormatPr defaultRowHeight="15" x14ac:dyDescent="0.25"/>
  <cols>
    <col min="2" max="3" width="9.28515625" bestFit="1" customWidth="1"/>
    <col min="4" max="4" width="10.42578125" bestFit="1" customWidth="1"/>
    <col min="5" max="6" width="14.28515625" bestFit="1" customWidth="1"/>
    <col min="7" max="9" width="9.28515625" bestFit="1" customWidth="1"/>
    <col min="19" max="19" width="9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6" spans="1:18" ht="21" x14ac:dyDescent="0.35">
      <c r="B16" s="3" t="s">
        <v>0</v>
      </c>
      <c r="C16" s="3"/>
      <c r="D16" s="3"/>
      <c r="E16" s="3"/>
    </row>
    <row r="17" spans="1:9" x14ac:dyDescent="0.25">
      <c r="B17" s="4"/>
      <c r="C17" s="4"/>
      <c r="D17" s="4"/>
      <c r="E17" s="4"/>
    </row>
    <row r="18" spans="1:9" x14ac:dyDescent="0.25">
      <c r="B18" s="4"/>
      <c r="C18" s="4"/>
      <c r="D18" s="4"/>
      <c r="E18" s="4"/>
    </row>
    <row r="19" spans="1:9" x14ac:dyDescent="0.25">
      <c r="B19" s="4"/>
      <c r="C19" s="4"/>
      <c r="D19" s="4"/>
      <c r="E19" s="4"/>
    </row>
    <row r="20" spans="1:9" ht="21" x14ac:dyDescent="0.35">
      <c r="B20" s="3" t="s">
        <v>1</v>
      </c>
      <c r="C20" s="3"/>
      <c r="D20" s="3"/>
      <c r="E20" s="3"/>
    </row>
    <row r="29" spans="1:9" ht="19.5" x14ac:dyDescent="0.4">
      <c r="A29" s="5"/>
      <c r="B29" s="6" t="s">
        <v>2</v>
      </c>
      <c r="C29" s="6"/>
      <c r="D29" s="5"/>
      <c r="E29" s="5"/>
      <c r="F29" s="5"/>
      <c r="G29" s="5"/>
      <c r="H29" s="5"/>
      <c r="I29" s="7"/>
    </row>
    <row r="31" spans="1:9" ht="15.75" x14ac:dyDescent="0.25">
      <c r="B31" s="8" t="s">
        <v>3</v>
      </c>
      <c r="C31" s="9" t="s">
        <v>4</v>
      </c>
      <c r="D31" s="10" t="s">
        <v>5</v>
      </c>
      <c r="E31" s="11" t="s">
        <v>6</v>
      </c>
      <c r="F31" s="12" t="s">
        <v>7</v>
      </c>
    </row>
    <row r="32" spans="1:9" x14ac:dyDescent="0.25">
      <c r="B32" s="13">
        <v>18.53</v>
      </c>
      <c r="C32" s="14">
        <v>18.32</v>
      </c>
      <c r="D32" s="15">
        <f>B32-C32</f>
        <v>0.21000000000000085</v>
      </c>
      <c r="E32" s="16">
        <f>(B32-C32)/C32</f>
        <v>1.1462882096069915E-2</v>
      </c>
      <c r="F32" s="17">
        <f>E32*100</f>
        <v>1.1462882096069915</v>
      </c>
    </row>
    <row r="33" spans="1:18" x14ac:dyDescent="0.25">
      <c r="B33" s="18"/>
      <c r="C33" s="19"/>
      <c r="D33" s="20"/>
      <c r="E33" s="21"/>
      <c r="F33" s="22"/>
    </row>
    <row r="34" spans="1:18" x14ac:dyDescent="0.25">
      <c r="B34" s="18"/>
      <c r="C34" s="19"/>
      <c r="D34" s="20"/>
      <c r="E34" s="21"/>
      <c r="F34" s="22"/>
    </row>
    <row r="37" spans="1:18" ht="20.25" x14ac:dyDescent="0.4">
      <c r="A37" s="7"/>
      <c r="B37" s="23" t="s">
        <v>8</v>
      </c>
      <c r="C37" s="24"/>
      <c r="D37" s="24"/>
      <c r="F37" s="25"/>
      <c r="G37" s="7"/>
    </row>
    <row r="38" spans="1:18" ht="15.75" x14ac:dyDescent="0.25">
      <c r="B38" s="26" t="s">
        <v>9</v>
      </c>
      <c r="C38" s="27" t="s">
        <v>10</v>
      </c>
      <c r="D38" s="27"/>
      <c r="E38" s="27"/>
    </row>
    <row r="39" spans="1:18" ht="15.75" x14ac:dyDescent="0.25">
      <c r="B39" s="26" t="s">
        <v>11</v>
      </c>
      <c r="C39" s="27" t="s">
        <v>12</v>
      </c>
      <c r="D39" s="27"/>
      <c r="E39" s="27"/>
    </row>
    <row r="40" spans="1:18" ht="15.75" x14ac:dyDescent="0.25">
      <c r="B40" s="26" t="s">
        <v>13</v>
      </c>
      <c r="C40" s="27" t="s">
        <v>14</v>
      </c>
      <c r="D40" s="27"/>
      <c r="E40" s="27"/>
    </row>
    <row r="41" spans="1:18" ht="15.75" x14ac:dyDescent="0.25">
      <c r="B41" s="28" t="s">
        <v>15</v>
      </c>
      <c r="C41" s="29" t="s">
        <v>16</v>
      </c>
      <c r="D41" s="29"/>
      <c r="E41" s="29"/>
    </row>
    <row r="42" spans="1:18" ht="15.75" x14ac:dyDescent="0.25">
      <c r="B42" s="26" t="s">
        <v>17</v>
      </c>
      <c r="C42" s="27" t="s">
        <v>18</v>
      </c>
      <c r="D42" s="27"/>
      <c r="E42" s="27"/>
    </row>
    <row r="45" spans="1:1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56" spans="1:16" ht="19.5" x14ac:dyDescent="0.4">
      <c r="A56" s="7"/>
      <c r="B56" s="30"/>
      <c r="C56" s="30"/>
      <c r="D56" s="7"/>
      <c r="E56" s="7"/>
      <c r="F56" s="7"/>
      <c r="G56" s="7"/>
      <c r="H56" s="7"/>
      <c r="I56" s="7"/>
      <c r="J56" s="7"/>
      <c r="K56" s="25"/>
      <c r="N56" s="25"/>
      <c r="O56" s="25"/>
      <c r="P56" s="7"/>
    </row>
    <row r="58" spans="1:16" ht="15.75" x14ac:dyDescent="0.25">
      <c r="B58" s="31"/>
      <c r="C58" s="32"/>
      <c r="D58" s="31"/>
      <c r="E58" s="33"/>
      <c r="F58" s="33"/>
      <c r="G58" s="33"/>
    </row>
    <row r="59" spans="1:16" x14ac:dyDescent="0.25">
      <c r="B59" s="34"/>
      <c r="C59" s="34"/>
      <c r="D59" s="34"/>
      <c r="E59" s="34"/>
      <c r="F59" s="34"/>
      <c r="G59" s="34"/>
    </row>
    <row r="60" spans="1:16" x14ac:dyDescent="0.25">
      <c r="B60" s="34"/>
      <c r="C60" s="34"/>
      <c r="D60" s="34"/>
      <c r="E60" s="34"/>
      <c r="F60" s="34"/>
      <c r="G60" s="34"/>
    </row>
    <row r="61" spans="1:16" x14ac:dyDescent="0.25">
      <c r="B61" s="34"/>
      <c r="C61" s="34"/>
      <c r="D61" s="34"/>
      <c r="E61" s="34"/>
      <c r="F61" s="34"/>
      <c r="G61" s="34"/>
    </row>
    <row r="90" spans="1:16" ht="19.5" x14ac:dyDescent="0.4">
      <c r="A90" s="7"/>
      <c r="B90" s="30"/>
      <c r="C90" s="30"/>
      <c r="D90" s="7"/>
      <c r="E90" s="7"/>
      <c r="F90" s="7"/>
      <c r="G90" s="7"/>
      <c r="H90" s="7"/>
      <c r="I90" s="7"/>
      <c r="J90" s="7"/>
      <c r="L90" s="25"/>
      <c r="N90" s="25"/>
      <c r="O90" s="25"/>
      <c r="P90" s="7"/>
    </row>
    <row r="92" spans="1:16" ht="15.75" x14ac:dyDescent="0.25">
      <c r="A92" s="31"/>
      <c r="B92" s="32"/>
      <c r="C92" s="31"/>
      <c r="D92" s="31"/>
      <c r="E92" s="33"/>
      <c r="F92" s="35"/>
      <c r="G92" s="33"/>
      <c r="H92" s="31"/>
      <c r="I92" s="36"/>
      <c r="J92" s="37"/>
    </row>
    <row r="93" spans="1:16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6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6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6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121" spans="1:16" ht="19.5" x14ac:dyDescent="0.4">
      <c r="A121" s="7"/>
      <c r="B121" s="30"/>
      <c r="C121" s="30"/>
      <c r="D121" s="7"/>
      <c r="E121" s="7"/>
      <c r="F121" s="7"/>
      <c r="G121" s="7"/>
      <c r="H121" s="7"/>
      <c r="I121" s="7"/>
      <c r="J121" s="7"/>
      <c r="L121" s="25"/>
      <c r="N121" s="25"/>
      <c r="O121" s="25"/>
      <c r="P121" s="7"/>
    </row>
    <row r="123" spans="1:16" ht="15.75" x14ac:dyDescent="0.25">
      <c r="B123" s="31"/>
      <c r="C123" s="31"/>
      <c r="D123" s="32"/>
      <c r="E123" s="31"/>
      <c r="F123" s="38"/>
      <c r="G123" s="31"/>
      <c r="H123" s="31"/>
    </row>
    <row r="124" spans="1:16" x14ac:dyDescent="0.25">
      <c r="B124" s="34"/>
      <c r="C124" s="34"/>
      <c r="D124" s="34"/>
      <c r="E124" s="34"/>
      <c r="F124" s="34"/>
      <c r="G124" s="34"/>
      <c r="H124" s="34"/>
    </row>
    <row r="125" spans="1:16" x14ac:dyDescent="0.25">
      <c r="B125" s="34"/>
      <c r="C125" s="34"/>
      <c r="D125" s="34"/>
      <c r="E125" s="34"/>
      <c r="F125" s="34"/>
      <c r="G125" s="34"/>
      <c r="H125" s="34"/>
    </row>
    <row r="126" spans="1:16" x14ac:dyDescent="0.25">
      <c r="B126" s="34"/>
      <c r="C126" s="34"/>
      <c r="D126" s="34"/>
      <c r="E126" s="34"/>
      <c r="F126" s="34"/>
      <c r="G126" s="34"/>
      <c r="H126" s="34"/>
    </row>
    <row r="144" spans="1:16" ht="19.5" x14ac:dyDescent="0.4">
      <c r="A144" s="7"/>
      <c r="B144" s="30"/>
      <c r="C144" s="30"/>
      <c r="D144" s="7"/>
      <c r="E144" s="7"/>
      <c r="F144" s="7"/>
      <c r="G144" s="7"/>
      <c r="H144" s="7"/>
      <c r="I144" s="7"/>
      <c r="J144" s="7"/>
      <c r="L144" s="25"/>
      <c r="N144" s="25"/>
      <c r="O144" s="25"/>
      <c r="P144" s="7"/>
    </row>
    <row r="146" spans="2:9" ht="15.75" x14ac:dyDescent="0.25">
      <c r="B146" s="38"/>
      <c r="C146" s="38"/>
      <c r="D146" s="38"/>
      <c r="E146" s="38"/>
      <c r="F146" s="38"/>
      <c r="G146" s="38"/>
      <c r="H146" s="38"/>
      <c r="I146" s="38"/>
    </row>
    <row r="147" spans="2:9" x14ac:dyDescent="0.25">
      <c r="B147" s="34"/>
      <c r="C147" s="34"/>
      <c r="D147" s="34"/>
      <c r="E147" s="34"/>
      <c r="F147" s="34"/>
      <c r="G147" s="34"/>
      <c r="H147" s="34"/>
      <c r="I147" s="39"/>
    </row>
    <row r="148" spans="2:9" x14ac:dyDescent="0.25">
      <c r="B148" s="34"/>
      <c r="C148" s="34"/>
      <c r="D148" s="34"/>
      <c r="E148" s="34"/>
      <c r="F148" s="34"/>
      <c r="G148" s="34"/>
      <c r="H148" s="34"/>
      <c r="I148" s="34"/>
    </row>
    <row r="149" spans="2:9" x14ac:dyDescent="0.25">
      <c r="B149" s="34"/>
      <c r="C149" s="34"/>
      <c r="D149" s="34"/>
      <c r="E149" s="34"/>
      <c r="F149" s="34"/>
      <c r="G149" s="34"/>
      <c r="H149" s="34"/>
      <c r="I149" s="34"/>
    </row>
    <row r="167" spans="1:16" ht="19.5" x14ac:dyDescent="0.4">
      <c r="A167" s="7"/>
      <c r="B167" s="30"/>
      <c r="C167" s="30"/>
      <c r="D167" s="7"/>
      <c r="E167" s="7"/>
      <c r="F167" s="7"/>
      <c r="G167" s="7"/>
      <c r="H167" s="7"/>
      <c r="I167" s="7"/>
      <c r="J167" s="25"/>
      <c r="N167" s="25"/>
      <c r="O167" s="25"/>
      <c r="P167" s="7"/>
    </row>
    <row r="169" spans="1:16" ht="15.75" x14ac:dyDescent="0.25">
      <c r="B169" s="38"/>
      <c r="C169" s="38"/>
      <c r="D169" s="38"/>
      <c r="E169" s="38"/>
      <c r="F169" s="38"/>
      <c r="H169" s="38"/>
      <c r="I169" s="38"/>
    </row>
    <row r="170" spans="1:16" x14ac:dyDescent="0.25">
      <c r="B170" s="34"/>
      <c r="C170" s="34"/>
      <c r="D170" s="40"/>
      <c r="E170" s="34"/>
      <c r="F170" s="34"/>
      <c r="G170" s="34"/>
      <c r="H170" s="34"/>
      <c r="I170" s="39"/>
    </row>
    <row r="171" spans="1:16" x14ac:dyDescent="0.25">
      <c r="B171" s="34"/>
      <c r="C171" s="34"/>
      <c r="D171" s="34"/>
      <c r="E171" s="34"/>
      <c r="F171" s="34"/>
      <c r="G171" s="34"/>
      <c r="H171" s="34"/>
      <c r="I171" s="34"/>
    </row>
    <row r="172" spans="1:16" x14ac:dyDescent="0.25">
      <c r="B172" s="34"/>
      <c r="C172" s="34"/>
      <c r="D172" s="34"/>
      <c r="E172" s="34"/>
      <c r="F172" s="34"/>
      <c r="G172" s="34"/>
      <c r="H172" s="34"/>
      <c r="I172" s="34"/>
    </row>
    <row r="189" spans="1:16" ht="19.5" x14ac:dyDescent="0.4">
      <c r="A189" s="7"/>
      <c r="B189" s="30"/>
      <c r="C189" s="30"/>
      <c r="D189" s="7"/>
      <c r="E189" s="7"/>
      <c r="F189" s="7"/>
      <c r="G189" s="7"/>
      <c r="H189" s="7"/>
      <c r="I189" s="7"/>
      <c r="J189" s="25"/>
      <c r="N189" s="25"/>
      <c r="O189" s="25"/>
      <c r="P189" s="7"/>
    </row>
    <row r="191" spans="1:16" ht="15.75" x14ac:dyDescent="0.25">
      <c r="B191" s="31"/>
      <c r="C191" s="31"/>
      <c r="D191" s="38"/>
      <c r="E191" s="38"/>
    </row>
    <row r="192" spans="1:16" x14ac:dyDescent="0.25">
      <c r="B192" s="34"/>
      <c r="C192" s="34"/>
      <c r="D192" s="34"/>
      <c r="E192" s="34"/>
    </row>
    <row r="193" spans="2:5" x14ac:dyDescent="0.25">
      <c r="B193" s="34"/>
      <c r="C193" s="34"/>
      <c r="D193" s="34"/>
      <c r="E193" s="34"/>
    </row>
    <row r="194" spans="2:5" x14ac:dyDescent="0.25">
      <c r="B194" s="34"/>
      <c r="C194" s="34"/>
      <c r="D194" s="34"/>
      <c r="E194" s="34"/>
    </row>
    <row r="212" spans="1:16" ht="19.5" x14ac:dyDescent="0.4">
      <c r="A212" s="7"/>
      <c r="B212" s="30"/>
      <c r="C212" s="30"/>
      <c r="D212" s="7"/>
      <c r="E212" s="7"/>
      <c r="F212" s="7"/>
      <c r="G212" s="7"/>
      <c r="H212" s="7"/>
      <c r="I212" s="7"/>
      <c r="K212" s="25"/>
      <c r="N212" s="25"/>
      <c r="O212" s="25"/>
      <c r="P212" s="7"/>
    </row>
    <row r="214" spans="1:16" ht="15.75" x14ac:dyDescent="0.25">
      <c r="B214" s="31"/>
      <c r="C214" s="31"/>
      <c r="D214" s="32"/>
      <c r="E214" s="31"/>
      <c r="F214" s="31"/>
      <c r="G214" s="31"/>
      <c r="H214" s="33"/>
    </row>
    <row r="215" spans="1:16" x14ac:dyDescent="0.25">
      <c r="B215" s="34"/>
      <c r="C215" s="34"/>
      <c r="D215" s="34"/>
      <c r="E215" s="34"/>
      <c r="F215" s="34"/>
      <c r="G215" s="34"/>
      <c r="H215" s="34"/>
    </row>
    <row r="216" spans="1:16" x14ac:dyDescent="0.25">
      <c r="B216" s="34"/>
      <c r="C216" s="34"/>
      <c r="D216" s="34"/>
      <c r="E216" s="34"/>
      <c r="F216" s="34"/>
      <c r="G216" s="34"/>
      <c r="H216" s="34"/>
    </row>
    <row r="217" spans="1:16" x14ac:dyDescent="0.25">
      <c r="B217" s="34"/>
      <c r="C217" s="34"/>
      <c r="D217" s="34"/>
      <c r="E217" s="34"/>
      <c r="F217" s="34"/>
      <c r="G217" s="34"/>
      <c r="H217" s="34"/>
    </row>
    <row r="239" spans="1:16" ht="19.5" x14ac:dyDescent="0.4">
      <c r="A239" s="7"/>
      <c r="B239" s="30"/>
      <c r="C239" s="30"/>
      <c r="D239" s="7"/>
      <c r="E239" s="7"/>
      <c r="F239" s="7"/>
      <c r="G239" s="7"/>
      <c r="H239" s="7"/>
      <c r="I239" s="7"/>
      <c r="K239" s="25"/>
      <c r="N239" s="25"/>
      <c r="O239" s="25"/>
      <c r="P239" s="7"/>
    </row>
    <row r="241" spans="1:8" ht="15.75" x14ac:dyDescent="0.25">
      <c r="A241" s="31"/>
      <c r="B241" s="33"/>
      <c r="C241" s="31"/>
      <c r="D241" s="31"/>
      <c r="E241" s="38"/>
      <c r="F241" s="38"/>
    </row>
    <row r="242" spans="1:8" x14ac:dyDescent="0.25">
      <c r="A242" s="34"/>
      <c r="B242" s="34"/>
      <c r="C242" s="34"/>
      <c r="D242" s="34"/>
      <c r="E242" s="34"/>
      <c r="F242" s="34"/>
    </row>
    <row r="243" spans="1:8" x14ac:dyDescent="0.25">
      <c r="A243" s="34"/>
      <c r="B243" s="34"/>
      <c r="C243" s="34"/>
      <c r="D243" s="34"/>
      <c r="E243" s="34"/>
      <c r="F243" s="34"/>
    </row>
    <row r="244" spans="1:8" x14ac:dyDescent="0.25">
      <c r="A244" s="34"/>
      <c r="B244" s="34"/>
      <c r="C244" s="34"/>
      <c r="D244" s="34"/>
      <c r="E244" s="34"/>
      <c r="F244" s="34"/>
    </row>
    <row r="245" spans="1:8" x14ac:dyDescent="0.25">
      <c r="A245" s="34"/>
      <c r="B245" s="34"/>
      <c r="C245" s="34"/>
      <c r="D245" s="34"/>
      <c r="E245" s="34"/>
      <c r="F245" s="34"/>
    </row>
    <row r="246" spans="1:8" x14ac:dyDescent="0.25">
      <c r="A246" s="34"/>
      <c r="B246" s="34"/>
      <c r="C246" s="34"/>
      <c r="D246" s="34"/>
      <c r="E246" s="34"/>
      <c r="F246" s="34"/>
    </row>
    <row r="247" spans="1:8" ht="15.75" x14ac:dyDescent="0.25">
      <c r="A247" s="34"/>
      <c r="B247" s="34"/>
      <c r="C247" s="34"/>
      <c r="D247" s="34"/>
      <c r="E247" s="34"/>
      <c r="F247" s="34"/>
      <c r="G247" s="41"/>
      <c r="H247" s="41"/>
    </row>
    <row r="249" spans="1:8" ht="15.75" x14ac:dyDescent="0.25">
      <c r="A249" s="31"/>
      <c r="B249" s="33"/>
      <c r="C249" s="31"/>
      <c r="D249" s="31"/>
      <c r="E249" s="38"/>
      <c r="F249" s="38"/>
    </row>
    <row r="250" spans="1:8" x14ac:dyDescent="0.25">
      <c r="A250" s="34"/>
      <c r="B250" s="34"/>
      <c r="C250" s="34"/>
      <c r="D250" s="34"/>
      <c r="E250" s="34"/>
      <c r="F250" s="34"/>
    </row>
    <row r="251" spans="1:8" x14ac:dyDescent="0.25">
      <c r="A251" s="34"/>
      <c r="B251" s="34"/>
      <c r="C251" s="34"/>
      <c r="D251" s="34"/>
      <c r="E251" s="34"/>
      <c r="F251" s="34"/>
    </row>
    <row r="252" spans="1:8" x14ac:dyDescent="0.25">
      <c r="A252" s="34"/>
      <c r="B252" s="34"/>
      <c r="C252" s="34"/>
      <c r="D252" s="34"/>
      <c r="E252" s="34"/>
      <c r="F252" s="34"/>
    </row>
    <row r="253" spans="1:8" x14ac:dyDescent="0.25">
      <c r="A253" s="34"/>
      <c r="B253" s="34"/>
      <c r="C253" s="34"/>
      <c r="D253" s="34"/>
      <c r="E253" s="34"/>
      <c r="F253" s="34"/>
    </row>
    <row r="254" spans="1:8" x14ac:dyDescent="0.25">
      <c r="A254" s="34"/>
      <c r="B254" s="34"/>
      <c r="C254" s="34"/>
      <c r="D254" s="34"/>
      <c r="E254" s="34"/>
      <c r="F254" s="34"/>
    </row>
    <row r="255" spans="1:8" x14ac:dyDescent="0.25">
      <c r="A255" s="34"/>
      <c r="B255" s="34"/>
      <c r="C255" s="34"/>
      <c r="D255" s="34"/>
      <c r="E255" s="34"/>
      <c r="F255" s="34"/>
    </row>
    <row r="256" spans="1:8" x14ac:dyDescent="0.25">
      <c r="A256" s="34"/>
      <c r="B256" s="34"/>
      <c r="C256" s="34"/>
      <c r="D256" s="34"/>
      <c r="E256" s="34"/>
      <c r="F256" s="34"/>
    </row>
    <row r="277" spans="1:16" ht="19.5" x14ac:dyDescent="0.4">
      <c r="A277" s="7"/>
      <c r="B277" s="30"/>
      <c r="C277" s="30"/>
      <c r="D277" s="7"/>
      <c r="E277" s="7"/>
      <c r="F277" s="7"/>
      <c r="G277" s="7"/>
      <c r="H277" s="7"/>
      <c r="I277" s="7"/>
      <c r="K277" s="25"/>
      <c r="N277" s="25"/>
      <c r="O277" s="25"/>
      <c r="P277" s="7"/>
    </row>
    <row r="279" spans="1:16" ht="15.75" x14ac:dyDescent="0.25">
      <c r="A279" s="31"/>
      <c r="B279" s="32"/>
      <c r="C279" s="31"/>
      <c r="D279" s="33"/>
      <c r="E279" s="33"/>
      <c r="F279" s="33"/>
      <c r="G279" s="38"/>
      <c r="H279" s="33"/>
    </row>
    <row r="280" spans="1:16" x14ac:dyDescent="0.25">
      <c r="A280" s="34"/>
      <c r="B280" s="34"/>
      <c r="C280" s="34"/>
      <c r="D280" s="34"/>
      <c r="E280" s="34"/>
      <c r="F280" s="34"/>
      <c r="G280" s="34"/>
      <c r="H280" s="34"/>
    </row>
    <row r="281" spans="1:16" x14ac:dyDescent="0.25">
      <c r="A281" s="34"/>
      <c r="B281" s="34"/>
      <c r="C281" s="34"/>
      <c r="D281" s="34"/>
      <c r="E281" s="34"/>
      <c r="F281" s="34"/>
      <c r="G281" s="34"/>
      <c r="H281" s="34"/>
    </row>
    <row r="282" spans="1:16" x14ac:dyDescent="0.25">
      <c r="A282" s="34"/>
      <c r="B282" s="34"/>
      <c r="C282" s="34"/>
      <c r="D282" s="34"/>
      <c r="E282" s="34"/>
      <c r="F282" s="34"/>
      <c r="G282" s="34"/>
      <c r="H282" s="34"/>
    </row>
    <row r="283" spans="1:16" x14ac:dyDescent="0.25">
      <c r="A283" s="34"/>
      <c r="B283" s="34"/>
      <c r="C283" s="34"/>
      <c r="D283" s="34"/>
      <c r="E283" s="34"/>
      <c r="F283" s="34"/>
      <c r="G283" s="34"/>
      <c r="H283" s="34"/>
    </row>
    <row r="309" spans="1:16" ht="19.5" x14ac:dyDescent="0.4">
      <c r="A309" s="7"/>
      <c r="B309" s="30"/>
      <c r="C309" s="30"/>
      <c r="D309" s="7"/>
      <c r="E309" s="7"/>
      <c r="F309" s="7"/>
      <c r="G309" s="7"/>
      <c r="H309" s="7"/>
      <c r="I309" s="7"/>
      <c r="K309" s="25"/>
      <c r="N309" s="25"/>
      <c r="O309" s="25"/>
      <c r="P309" s="7"/>
    </row>
    <row r="311" spans="1:16" ht="15.75" x14ac:dyDescent="0.25">
      <c r="A311" s="31"/>
      <c r="B311" s="33"/>
      <c r="C311" s="31"/>
      <c r="D311" s="31"/>
      <c r="E311" s="38"/>
      <c r="F311" s="38"/>
    </row>
    <row r="312" spans="1:16" x14ac:dyDescent="0.25">
      <c r="A312" s="34"/>
      <c r="B312" s="34"/>
      <c r="C312" s="34"/>
      <c r="D312" s="34"/>
      <c r="E312" s="34"/>
      <c r="F312" s="34"/>
    </row>
    <row r="313" spans="1:16" x14ac:dyDescent="0.25">
      <c r="A313" s="34"/>
      <c r="B313" s="34"/>
      <c r="C313" s="34"/>
      <c r="D313" s="34"/>
      <c r="E313" s="34"/>
      <c r="F313" s="34"/>
    </row>
    <row r="314" spans="1:16" ht="15.75" x14ac:dyDescent="0.25">
      <c r="A314" s="34"/>
      <c r="B314" s="34"/>
      <c r="C314" s="34"/>
      <c r="D314" s="34"/>
      <c r="E314" s="34"/>
      <c r="F314" s="38"/>
      <c r="G314" s="42"/>
      <c r="H314" s="31"/>
      <c r="I314" s="31"/>
    </row>
    <row r="315" spans="1:16" x14ac:dyDescent="0.25">
      <c r="A315" s="34"/>
      <c r="B315" s="34"/>
      <c r="C315" s="34"/>
      <c r="D315" s="34"/>
      <c r="E315" s="34"/>
      <c r="F315" s="34"/>
      <c r="G315" s="43"/>
      <c r="H315" s="43"/>
      <c r="I315" s="43"/>
    </row>
    <row r="316" spans="1:16" x14ac:dyDescent="0.25">
      <c r="A316" s="34"/>
      <c r="B316" s="34"/>
      <c r="C316" s="34"/>
      <c r="D316" s="34"/>
      <c r="E316" s="34"/>
      <c r="F316" s="34"/>
    </row>
    <row r="317" spans="1:16" ht="15.75" x14ac:dyDescent="0.25">
      <c r="A317" s="31"/>
      <c r="B317" s="33"/>
      <c r="C317" s="31"/>
      <c r="D317" s="31"/>
      <c r="E317" s="38"/>
      <c r="F317" s="38"/>
    </row>
    <row r="318" spans="1:16" x14ac:dyDescent="0.25">
      <c r="A318" s="34"/>
      <c r="B318" s="34"/>
      <c r="C318" s="34"/>
      <c r="D318" s="34"/>
      <c r="E318" s="34"/>
      <c r="F318" s="34"/>
    </row>
    <row r="319" spans="1:16" x14ac:dyDescent="0.25">
      <c r="A319" s="34"/>
      <c r="B319" s="34"/>
      <c r="C319" s="34"/>
      <c r="D319" s="34"/>
      <c r="E319" s="34"/>
      <c r="F319" s="34"/>
    </row>
    <row r="320" spans="1:16" x14ac:dyDescent="0.25">
      <c r="A320" s="34"/>
      <c r="B320" s="34"/>
      <c r="C320" s="34"/>
      <c r="D320" s="34"/>
      <c r="E320" s="34"/>
      <c r="F320" s="34"/>
    </row>
    <row r="323" spans="1:6" x14ac:dyDescent="0.25">
      <c r="A323" s="34"/>
      <c r="B323" s="34"/>
      <c r="C323" s="34"/>
      <c r="D323" s="34"/>
      <c r="E323" s="34"/>
      <c r="F323" s="34"/>
    </row>
    <row r="324" spans="1:6" x14ac:dyDescent="0.25">
      <c r="A324" s="34"/>
      <c r="B324" s="34"/>
      <c r="C324" s="34"/>
      <c r="D324" s="34"/>
      <c r="E324" s="34"/>
      <c r="F324" s="34"/>
    </row>
    <row r="325" spans="1:6" x14ac:dyDescent="0.25">
      <c r="A325" s="34"/>
      <c r="B325" s="34"/>
      <c r="C325" s="34"/>
      <c r="D325" s="34"/>
      <c r="E325" s="34"/>
      <c r="F325" s="34"/>
    </row>
    <row r="326" spans="1:6" x14ac:dyDescent="0.25">
      <c r="A326" s="34"/>
      <c r="B326" s="34"/>
      <c r="C326" s="34"/>
      <c r="D326" s="34"/>
      <c r="E326" s="34"/>
      <c r="F326" s="34"/>
    </row>
    <row r="341" spans="1:16" ht="19.5" x14ac:dyDescent="0.4">
      <c r="A341" s="7"/>
      <c r="B341" s="30"/>
      <c r="C341" s="30"/>
      <c r="D341" s="7"/>
      <c r="E341" s="7"/>
      <c r="F341" s="7"/>
      <c r="G341" s="7"/>
      <c r="H341" s="7"/>
      <c r="I341" s="7"/>
      <c r="K341" s="25"/>
      <c r="N341" s="25"/>
      <c r="O341" s="25"/>
      <c r="P341" s="7"/>
    </row>
    <row r="343" spans="1:16" ht="15.75" x14ac:dyDescent="0.25">
      <c r="A343" s="31"/>
      <c r="B343" s="31"/>
      <c r="C343" s="31"/>
      <c r="D343" s="32"/>
      <c r="E343" s="38"/>
      <c r="F343" s="38"/>
      <c r="G343" s="43"/>
      <c r="H343" s="31"/>
      <c r="I343" s="31"/>
    </row>
    <row r="344" spans="1:16" x14ac:dyDescent="0.25">
      <c r="A344" s="34"/>
      <c r="B344" s="34"/>
      <c r="C344" s="34"/>
      <c r="D344" s="34"/>
      <c r="E344" s="34"/>
      <c r="F344" s="34"/>
      <c r="G344" s="44"/>
      <c r="H344" s="44"/>
      <c r="I344" s="44"/>
    </row>
    <row r="345" spans="1:16" x14ac:dyDescent="0.25">
      <c r="A345" s="34"/>
      <c r="B345" s="34"/>
      <c r="C345" s="34"/>
      <c r="D345" s="34"/>
      <c r="E345" s="34"/>
      <c r="F345" s="34"/>
      <c r="G345" s="44"/>
      <c r="H345" s="44"/>
      <c r="I345" s="44"/>
    </row>
    <row r="346" spans="1:16" x14ac:dyDescent="0.25">
      <c r="A346" s="34"/>
      <c r="B346" s="34"/>
      <c r="C346" s="34"/>
      <c r="D346" s="34"/>
      <c r="E346" s="34"/>
      <c r="F346" s="34"/>
      <c r="G346" s="44"/>
      <c r="H346" s="44"/>
      <c r="I346" s="44"/>
    </row>
    <row r="347" spans="1:16" x14ac:dyDescent="0.25">
      <c r="A347" s="34"/>
      <c r="B347" s="34"/>
      <c r="C347" s="34"/>
      <c r="D347" s="34"/>
      <c r="E347" s="34"/>
      <c r="F347" s="34"/>
      <c r="G347" s="44"/>
      <c r="H347" s="44"/>
      <c r="I347" s="44"/>
    </row>
    <row r="348" spans="1:16" x14ac:dyDescent="0.25">
      <c r="A348" s="34"/>
      <c r="B348" s="34"/>
      <c r="C348" s="34"/>
      <c r="D348" s="34"/>
      <c r="E348" s="34"/>
      <c r="F348" s="34"/>
      <c r="G348" s="44"/>
      <c r="H348" s="44"/>
      <c r="I348" s="44"/>
    </row>
    <row r="349" spans="1:16" x14ac:dyDescent="0.25">
      <c r="A349" s="34"/>
      <c r="B349" s="34"/>
      <c r="C349" s="34"/>
      <c r="D349" s="34"/>
      <c r="E349" s="34"/>
      <c r="F349" s="34"/>
      <c r="G349" s="44"/>
      <c r="H349" s="44"/>
      <c r="I349" s="44"/>
    </row>
    <row r="350" spans="1:16" x14ac:dyDescent="0.25">
      <c r="A350" s="44"/>
      <c r="B350" s="34"/>
      <c r="C350" s="34"/>
      <c r="D350" s="44"/>
      <c r="E350" s="44"/>
      <c r="F350" s="34"/>
      <c r="G350" s="44"/>
      <c r="H350" s="44"/>
      <c r="I350" s="44"/>
    </row>
    <row r="351" spans="1:16" x14ac:dyDescent="0.25">
      <c r="A351" s="34"/>
      <c r="B351" s="34"/>
      <c r="C351" s="34"/>
      <c r="D351" s="44"/>
      <c r="E351" s="44"/>
      <c r="F351" s="34"/>
      <c r="G351" s="44"/>
      <c r="H351" s="44"/>
      <c r="I351" s="44"/>
    </row>
    <row r="353" spans="1:16" ht="15.75" x14ac:dyDescent="0.25">
      <c r="B353" s="33"/>
      <c r="C353" s="31"/>
      <c r="D353" s="31"/>
      <c r="E353" s="38"/>
      <c r="F353" s="38"/>
    </row>
    <row r="354" spans="1:16" x14ac:dyDescent="0.25">
      <c r="B354" s="34"/>
      <c r="C354" s="34"/>
      <c r="D354" s="34"/>
      <c r="E354" s="34"/>
      <c r="F354" s="34"/>
    </row>
    <row r="355" spans="1:16" x14ac:dyDescent="0.25">
      <c r="B355" s="34"/>
      <c r="C355" s="34"/>
      <c r="D355" s="34"/>
      <c r="E355" s="34"/>
      <c r="F355" s="34"/>
    </row>
    <row r="356" spans="1:16" x14ac:dyDescent="0.25">
      <c r="B356" s="34"/>
      <c r="C356" s="34"/>
      <c r="D356" s="34"/>
      <c r="E356" s="34"/>
      <c r="F356" s="34"/>
    </row>
    <row r="357" spans="1:16" x14ac:dyDescent="0.25">
      <c r="B357" s="34"/>
      <c r="C357" s="34"/>
      <c r="D357" s="34"/>
      <c r="E357" s="34"/>
      <c r="F357" s="34"/>
    </row>
    <row r="358" spans="1:16" x14ac:dyDescent="0.25">
      <c r="B358" s="34"/>
      <c r="C358" s="34"/>
      <c r="D358" s="34"/>
      <c r="E358" s="34"/>
      <c r="F358" s="34"/>
    </row>
    <row r="359" spans="1:16" x14ac:dyDescent="0.25">
      <c r="B359" s="34"/>
      <c r="C359" s="34"/>
      <c r="D359" s="34"/>
      <c r="E359" s="34"/>
      <c r="F359" s="34"/>
    </row>
    <row r="360" spans="1:16" x14ac:dyDescent="0.25">
      <c r="B360" s="34"/>
      <c r="C360" s="34"/>
      <c r="D360" s="34"/>
      <c r="E360" s="34"/>
      <c r="F360" s="34"/>
    </row>
    <row r="368" spans="1:16" ht="19.5" x14ac:dyDescent="0.4">
      <c r="A368" s="7"/>
      <c r="B368" s="30"/>
      <c r="C368" s="30"/>
      <c r="D368" s="7"/>
      <c r="E368" s="7"/>
      <c r="F368" s="7"/>
      <c r="G368" s="7"/>
      <c r="H368" s="7"/>
      <c r="I368" s="7"/>
      <c r="K368" s="25"/>
      <c r="N368" s="25"/>
      <c r="O368" s="25"/>
      <c r="P368" s="7"/>
    </row>
    <row r="370" spans="2:8" ht="15.75" x14ac:dyDescent="0.25">
      <c r="B370" s="38"/>
      <c r="C370" s="38"/>
      <c r="D370" s="38"/>
      <c r="E370" s="38"/>
      <c r="F370" s="38"/>
      <c r="G370" s="38"/>
      <c r="H370" s="38"/>
    </row>
    <row r="371" spans="2:8" x14ac:dyDescent="0.25">
      <c r="B371" s="34"/>
      <c r="C371" s="34"/>
      <c r="D371" s="34"/>
      <c r="E371" s="34"/>
      <c r="F371" s="34"/>
      <c r="G371" s="34"/>
      <c r="H371" s="34"/>
    </row>
    <row r="372" spans="2:8" x14ac:dyDescent="0.25">
      <c r="B372" s="34"/>
      <c r="C372" s="34"/>
      <c r="D372" s="34"/>
      <c r="E372" s="34"/>
      <c r="F372" s="34"/>
      <c r="G372" s="34"/>
      <c r="H372" s="34"/>
    </row>
    <row r="373" spans="2:8" x14ac:dyDescent="0.25">
      <c r="B373" s="34"/>
      <c r="C373" s="34"/>
      <c r="D373" s="34"/>
      <c r="E373" s="34"/>
      <c r="F373" s="34"/>
      <c r="G373" s="34"/>
      <c r="H373" s="34"/>
    </row>
    <row r="374" spans="2:8" x14ac:dyDescent="0.25">
      <c r="B374" s="34"/>
      <c r="C374" s="34"/>
      <c r="D374" s="34"/>
      <c r="E374" s="34"/>
      <c r="F374" s="34"/>
      <c r="G374" s="34"/>
      <c r="H374" s="34"/>
    </row>
    <row r="412" spans="1:16" ht="19.5" x14ac:dyDescent="0.4">
      <c r="A412" s="7"/>
      <c r="B412" s="30"/>
      <c r="C412" s="30"/>
      <c r="D412" s="7"/>
      <c r="E412" s="7"/>
      <c r="F412" s="7"/>
      <c r="G412" s="7"/>
      <c r="H412" s="7"/>
      <c r="I412" s="7"/>
      <c r="L412" s="25"/>
      <c r="N412" s="25"/>
      <c r="O412" s="25"/>
      <c r="P412" s="7"/>
    </row>
    <row r="414" spans="1:16" ht="15.75" x14ac:dyDescent="0.25">
      <c r="A414" s="31"/>
      <c r="B414" s="31"/>
      <c r="C414" s="33"/>
      <c r="D414" s="45"/>
      <c r="E414" s="33"/>
      <c r="F414" s="33"/>
      <c r="G414" s="33"/>
      <c r="H414" s="33"/>
      <c r="I414" s="38"/>
      <c r="J414" s="38"/>
    </row>
    <row r="415" spans="1:16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6" x14ac:dyDescent="0.25">
      <c r="A416" s="34"/>
      <c r="B416" s="34"/>
      <c r="C416" s="44"/>
      <c r="D416" s="44"/>
      <c r="E416" s="34"/>
      <c r="F416" s="44"/>
      <c r="G416" s="34"/>
      <c r="H416" s="34"/>
    </row>
    <row r="417" spans="1:10" ht="15.75" x14ac:dyDescent="0.25">
      <c r="A417" s="34"/>
      <c r="B417" s="34"/>
      <c r="C417" s="38"/>
      <c r="D417" s="45"/>
      <c r="E417" s="34"/>
      <c r="F417" s="33"/>
      <c r="G417" s="34"/>
      <c r="H417" s="46"/>
      <c r="I417" s="46"/>
      <c r="J417" s="46"/>
    </row>
    <row r="418" spans="1:10" ht="15.75" x14ac:dyDescent="0.25">
      <c r="A418" s="34"/>
      <c r="B418" s="34"/>
      <c r="C418" s="34"/>
      <c r="D418" s="34"/>
      <c r="E418" s="34"/>
      <c r="F418" s="34"/>
      <c r="G418" s="34"/>
      <c r="H418" s="38"/>
      <c r="J418" s="46"/>
    </row>
    <row r="419" spans="1:10" ht="15.75" x14ac:dyDescent="0.25">
      <c r="A419" s="34"/>
      <c r="B419" s="34"/>
      <c r="C419" s="44"/>
      <c r="D419" s="44"/>
      <c r="E419" s="34"/>
      <c r="F419" s="44"/>
      <c r="G419" s="34"/>
      <c r="H419" s="38"/>
      <c r="J419" s="46"/>
    </row>
    <row r="460" spans="1:16" ht="19.5" x14ac:dyDescent="0.4">
      <c r="A460" s="7"/>
      <c r="B460" s="30"/>
      <c r="C460" s="30"/>
      <c r="D460" s="7"/>
      <c r="E460" s="7"/>
      <c r="F460" s="7"/>
      <c r="G460" s="7"/>
      <c r="H460" s="7"/>
      <c r="I460" s="7"/>
      <c r="L460" s="25"/>
      <c r="N460" s="25"/>
      <c r="O460" s="25"/>
      <c r="P460" s="7"/>
    </row>
    <row r="462" spans="1:16" ht="15.75" x14ac:dyDescent="0.25">
      <c r="A462" s="31"/>
      <c r="B462" s="31"/>
      <c r="C462" s="33"/>
      <c r="D462" s="33"/>
      <c r="E462" s="33"/>
      <c r="F462" s="33"/>
      <c r="G462" s="33"/>
      <c r="H462" s="38"/>
      <c r="I462" s="33"/>
      <c r="J462" s="31"/>
    </row>
    <row r="463" spans="1:16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6" x14ac:dyDescent="0.25">
      <c r="A464" s="34"/>
      <c r="B464" s="34"/>
      <c r="C464" s="44"/>
      <c r="D464" s="34"/>
      <c r="E464" s="34"/>
      <c r="F464" s="44"/>
      <c r="G464" s="34"/>
      <c r="H464" s="34"/>
      <c r="I464" s="44"/>
      <c r="J464" s="44"/>
    </row>
    <row r="465" spans="1:10" ht="15.75" x14ac:dyDescent="0.25">
      <c r="A465" s="34"/>
      <c r="B465" s="34"/>
      <c r="C465" s="38"/>
      <c r="D465" s="34"/>
      <c r="E465" s="34"/>
      <c r="F465" s="33"/>
      <c r="G465" s="34"/>
      <c r="H465" s="34"/>
      <c r="I465" s="38"/>
      <c r="J465" s="44"/>
    </row>
    <row r="466" spans="1:10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44"/>
    </row>
    <row r="467" spans="1:10" x14ac:dyDescent="0.25">
      <c r="A467" s="34"/>
      <c r="B467" s="34"/>
      <c r="C467" s="44"/>
      <c r="D467" s="34"/>
      <c r="E467" s="34"/>
      <c r="F467" s="44"/>
      <c r="G467" s="34"/>
      <c r="H467" s="34"/>
      <c r="I467" s="44"/>
      <c r="J467" s="4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6A50-AECC-466A-8F15-43E735D1AD00}">
  <dimension ref="A9:R467"/>
  <sheetViews>
    <sheetView workbookViewId="0"/>
  </sheetViews>
  <sheetFormatPr defaultRowHeight="15" x14ac:dyDescent="0.25"/>
  <cols>
    <col min="2" max="3" width="9.28515625" bestFit="1" customWidth="1"/>
    <col min="4" max="4" width="10.42578125" bestFit="1" customWidth="1"/>
    <col min="5" max="5" width="12.7109375" customWidth="1"/>
    <col min="6" max="6" width="14.28515625" bestFit="1" customWidth="1"/>
    <col min="7" max="8" width="9.28515625" bestFit="1" customWidth="1"/>
    <col min="9" max="9" width="10" customWidth="1"/>
    <col min="10" max="10" width="14" customWidth="1"/>
    <col min="19" max="19" width="8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6" spans="1:18" ht="21" x14ac:dyDescent="0.35">
      <c r="B16" s="3" t="s">
        <v>19</v>
      </c>
    </row>
    <row r="20" spans="1:16" ht="21" x14ac:dyDescent="0.35">
      <c r="B20" s="3" t="s">
        <v>20</v>
      </c>
    </row>
    <row r="24" spans="1:16" ht="25.5" x14ac:dyDescent="0.45">
      <c r="B24" s="3" t="s">
        <v>21</v>
      </c>
    </row>
    <row r="28" spans="1:16" ht="23.25" x14ac:dyDescent="0.35">
      <c r="B28" s="3" t="s">
        <v>22</v>
      </c>
    </row>
    <row r="29" spans="1:16" ht="18.75" x14ac:dyDescent="0.4">
      <c r="A29" s="7"/>
      <c r="F29" s="7"/>
      <c r="G29" s="7"/>
      <c r="H29" s="7"/>
      <c r="I29" s="7"/>
      <c r="J29" s="7"/>
      <c r="K29" s="47"/>
      <c r="N29" s="47"/>
      <c r="O29" s="47"/>
      <c r="P29" s="7"/>
    </row>
    <row r="31" spans="1:16" x14ac:dyDescent="0.25">
      <c r="B31" s="43"/>
      <c r="C31" s="43"/>
      <c r="D31" s="43"/>
      <c r="E31" s="43"/>
      <c r="F31" s="43"/>
    </row>
    <row r="32" spans="1:16" ht="21" x14ac:dyDescent="0.35">
      <c r="B32" s="3" t="s">
        <v>23</v>
      </c>
      <c r="F32" s="34"/>
    </row>
    <row r="36" spans="1:8" ht="21" x14ac:dyDescent="0.35">
      <c r="B36" s="3" t="s">
        <v>24</v>
      </c>
    </row>
    <row r="46" spans="1:8" ht="19.5" x14ac:dyDescent="0.4">
      <c r="A46" s="5"/>
      <c r="B46" s="6" t="s">
        <v>2</v>
      </c>
      <c r="C46" s="6"/>
      <c r="D46" s="5"/>
      <c r="E46" s="5"/>
      <c r="F46" s="5"/>
      <c r="G46" s="5"/>
      <c r="H46" s="5"/>
    </row>
    <row r="48" spans="1:8" ht="15.75" x14ac:dyDescent="0.25">
      <c r="B48" s="48" t="s">
        <v>3</v>
      </c>
      <c r="C48" s="49" t="s">
        <v>25</v>
      </c>
      <c r="D48" s="50" t="s">
        <v>26</v>
      </c>
      <c r="E48" s="51" t="s">
        <v>27</v>
      </c>
      <c r="F48" s="52" t="s">
        <v>28</v>
      </c>
      <c r="G48" s="53" t="s">
        <v>29</v>
      </c>
    </row>
    <row r="49" spans="1:10" x14ac:dyDescent="0.25">
      <c r="B49" s="13">
        <v>11.34</v>
      </c>
      <c r="C49" s="14">
        <f>(B49+B50+B51)/3</f>
        <v>11.236666666666666</v>
      </c>
      <c r="D49" s="15">
        <f>B49-C49</f>
        <v>0.1033333333333335</v>
      </c>
      <c r="E49" s="54">
        <f>D49+D50+D51</f>
        <v>0.45333333333333314</v>
      </c>
      <c r="F49" s="16">
        <f>E49/3</f>
        <v>0.15111111111111106</v>
      </c>
      <c r="G49" s="17">
        <f>(F49/C49)*100</f>
        <v>1.3448037179867494</v>
      </c>
    </row>
    <row r="50" spans="1:10" x14ac:dyDescent="0.25">
      <c r="B50" s="13">
        <v>11.36</v>
      </c>
      <c r="C50" s="14"/>
      <c r="D50" s="15">
        <f>B50-C49</f>
        <v>0.12333333333333307</v>
      </c>
      <c r="E50" s="54"/>
      <c r="F50" s="16"/>
      <c r="G50" s="17"/>
    </row>
    <row r="51" spans="1:10" x14ac:dyDescent="0.25">
      <c r="B51" s="13">
        <v>11.01</v>
      </c>
      <c r="C51" s="14"/>
      <c r="D51" s="15">
        <f>C49-B51</f>
        <v>0.22666666666666657</v>
      </c>
      <c r="E51" s="54"/>
      <c r="F51" s="16"/>
      <c r="G51" s="17"/>
    </row>
    <row r="54" spans="1:10" ht="19.5" x14ac:dyDescent="0.4">
      <c r="A54" s="7"/>
      <c r="B54" s="25"/>
      <c r="E54" s="25"/>
      <c r="F54" s="25"/>
      <c r="G54" s="7"/>
    </row>
    <row r="56" spans="1:10" x14ac:dyDescent="0.25">
      <c r="I56" s="7"/>
    </row>
    <row r="61" spans="1:10" ht="19.5" x14ac:dyDescent="0.4">
      <c r="A61" s="5"/>
      <c r="B61" s="6" t="s">
        <v>2</v>
      </c>
      <c r="C61" s="6"/>
      <c r="D61" s="5"/>
      <c r="E61" s="5"/>
      <c r="F61" s="5"/>
      <c r="G61" s="5"/>
      <c r="H61" s="55"/>
    </row>
    <row r="63" spans="1:10" ht="20.25" x14ac:dyDescent="0.35">
      <c r="A63" s="48" t="s">
        <v>30</v>
      </c>
      <c r="B63" s="49" t="s">
        <v>25</v>
      </c>
      <c r="C63" s="50" t="s">
        <v>31</v>
      </c>
      <c r="D63" s="56" t="s">
        <v>32</v>
      </c>
      <c r="E63" s="52" t="s">
        <v>33</v>
      </c>
      <c r="F63" s="53" t="s">
        <v>34</v>
      </c>
      <c r="G63" s="57" t="s">
        <v>35</v>
      </c>
      <c r="H63" s="50" t="s">
        <v>36</v>
      </c>
      <c r="I63" s="58" t="s">
        <v>37</v>
      </c>
      <c r="J63" s="59" t="s">
        <v>38</v>
      </c>
    </row>
    <row r="64" spans="1:10" x14ac:dyDescent="0.25">
      <c r="A64" s="13">
        <v>104.2</v>
      </c>
      <c r="B64" s="14">
        <f>(A64+A65+A66+A67)/4</f>
        <v>104.10000000000001</v>
      </c>
      <c r="C64" s="15">
        <f>A64-B64</f>
        <v>9.9999999999994316E-2</v>
      </c>
      <c r="D64" s="54">
        <f>(C64)^2</f>
        <v>9.999999999998864E-3</v>
      </c>
      <c r="E64" s="16">
        <f>D64+D65+D66+D67</f>
        <v>1.5400000000000067</v>
      </c>
      <c r="F64" s="17">
        <f>E64/(4-1)</f>
        <v>0.51333333333333553</v>
      </c>
      <c r="G64" s="60">
        <f>(F64)^(1/2)</f>
        <v>0.71647284200682415</v>
      </c>
      <c r="H64" s="15">
        <f>G64/(2)</f>
        <v>0.35823642100341208</v>
      </c>
      <c r="I64" s="16">
        <f>(G64/B64)*100</f>
        <v>0.68825441114968688</v>
      </c>
      <c r="J64" s="61">
        <f>(H64/B64)*100</f>
        <v>0.34412720557484344</v>
      </c>
    </row>
    <row r="65" spans="1:10" x14ac:dyDescent="0.25">
      <c r="A65" s="13">
        <v>104.8</v>
      </c>
      <c r="B65" s="14"/>
      <c r="C65" s="15">
        <f>A65-B64</f>
        <v>0.69999999999998863</v>
      </c>
      <c r="D65" s="54">
        <f t="shared" ref="D65:D67" si="0">(C65)^2</f>
        <v>0.48999999999998406</v>
      </c>
      <c r="E65" s="16"/>
      <c r="F65" s="17"/>
      <c r="G65" s="60"/>
      <c r="H65" s="15"/>
      <c r="I65" s="16"/>
      <c r="J65" s="61"/>
    </row>
    <row r="66" spans="1:10" x14ac:dyDescent="0.25">
      <c r="A66" s="13">
        <v>103.1</v>
      </c>
      <c r="B66" s="14"/>
      <c r="C66" s="15">
        <f>A66-B64</f>
        <v>-1.0000000000000142</v>
      </c>
      <c r="D66" s="54">
        <f t="shared" si="0"/>
        <v>1.0000000000000284</v>
      </c>
      <c r="E66" s="16"/>
      <c r="F66" s="17"/>
      <c r="G66" s="60"/>
      <c r="H66" s="15"/>
      <c r="I66" s="16"/>
      <c r="J66" s="61"/>
    </row>
    <row r="67" spans="1:10" x14ac:dyDescent="0.25">
      <c r="A67" s="13">
        <v>104.3</v>
      </c>
      <c r="B67" s="14"/>
      <c r="C67" s="15">
        <f>A67-B64</f>
        <v>0.19999999999998863</v>
      </c>
      <c r="D67" s="54">
        <f t="shared" si="0"/>
        <v>3.9999999999995456E-2</v>
      </c>
      <c r="E67" s="16"/>
      <c r="F67" s="17"/>
      <c r="G67" s="60"/>
      <c r="H67" s="15"/>
      <c r="I67" s="16"/>
      <c r="J67" s="61"/>
    </row>
    <row r="70" spans="1:10" ht="18.75" x14ac:dyDescent="0.3">
      <c r="B70" s="23" t="s">
        <v>8</v>
      </c>
      <c r="C70" s="24"/>
      <c r="D70" s="24"/>
    </row>
    <row r="71" spans="1:10" ht="18.75" x14ac:dyDescent="0.35">
      <c r="B71" s="26" t="s">
        <v>39</v>
      </c>
      <c r="C71" s="27" t="s">
        <v>40</v>
      </c>
      <c r="D71" s="27"/>
      <c r="E71" s="27"/>
      <c r="F71" s="62"/>
      <c r="G71" s="62"/>
    </row>
    <row r="72" spans="1:10" ht="18.75" x14ac:dyDescent="0.35">
      <c r="B72" s="26" t="s">
        <v>41</v>
      </c>
      <c r="C72" s="27" t="s">
        <v>42</v>
      </c>
      <c r="D72" s="27"/>
      <c r="E72" s="27"/>
      <c r="F72" s="62"/>
      <c r="G72" s="62"/>
    </row>
    <row r="73" spans="1:10" ht="18.75" x14ac:dyDescent="0.35">
      <c r="B73" s="26" t="s">
        <v>43</v>
      </c>
      <c r="C73" s="27" t="s">
        <v>44</v>
      </c>
      <c r="D73" s="27"/>
      <c r="E73" s="27"/>
      <c r="F73" s="62"/>
      <c r="G73" s="62"/>
    </row>
    <row r="74" spans="1:10" ht="15.75" x14ac:dyDescent="0.25">
      <c r="B74" s="26" t="s">
        <v>45</v>
      </c>
      <c r="C74" s="27" t="s">
        <v>46</v>
      </c>
      <c r="D74" s="27"/>
      <c r="E74" s="27"/>
      <c r="F74" s="62"/>
      <c r="G74" s="62"/>
    </row>
    <row r="75" spans="1:10" ht="18.75" x14ac:dyDescent="0.35">
      <c r="B75" s="26" t="s">
        <v>47</v>
      </c>
      <c r="C75" s="27" t="s">
        <v>48</v>
      </c>
      <c r="D75" s="27"/>
      <c r="E75" s="27"/>
      <c r="F75" s="62"/>
      <c r="G75" s="62"/>
    </row>
    <row r="76" spans="1:10" ht="18.75" x14ac:dyDescent="0.35">
      <c r="B76" s="26" t="s">
        <v>49</v>
      </c>
      <c r="C76" s="27" t="s">
        <v>50</v>
      </c>
      <c r="D76" s="27"/>
      <c r="E76" s="27"/>
      <c r="F76" s="62"/>
      <c r="G76" s="62"/>
    </row>
    <row r="77" spans="1:10" ht="18.75" x14ac:dyDescent="0.35">
      <c r="B77" s="26" t="s">
        <v>51</v>
      </c>
      <c r="C77" s="27" t="s">
        <v>52</v>
      </c>
      <c r="D77" s="27"/>
      <c r="E77" s="27"/>
      <c r="F77" s="62"/>
      <c r="G77" s="62"/>
    </row>
    <row r="78" spans="1:10" ht="15.75" x14ac:dyDescent="0.25">
      <c r="B78" s="26" t="s">
        <v>53</v>
      </c>
      <c r="C78" s="27" t="s">
        <v>54</v>
      </c>
      <c r="D78" s="27"/>
      <c r="E78" s="27"/>
      <c r="F78" s="62"/>
      <c r="G78" s="62"/>
    </row>
    <row r="79" spans="1:10" ht="15.75" x14ac:dyDescent="0.25">
      <c r="B79" s="26" t="s">
        <v>55</v>
      </c>
      <c r="C79" s="27" t="s">
        <v>56</v>
      </c>
      <c r="D79" s="27"/>
      <c r="E79" s="27"/>
      <c r="F79" s="62"/>
      <c r="G79" s="62"/>
    </row>
    <row r="80" spans="1:10" ht="15.75" x14ac:dyDescent="0.25">
      <c r="B80" s="26" t="s">
        <v>57</v>
      </c>
      <c r="C80" s="27" t="s">
        <v>58</v>
      </c>
      <c r="D80" s="27"/>
      <c r="E80" s="27"/>
      <c r="F80" s="62"/>
      <c r="G80" s="62"/>
    </row>
    <row r="81" spans="2:10" ht="18.75" x14ac:dyDescent="0.35">
      <c r="B81" s="26" t="s">
        <v>59</v>
      </c>
      <c r="C81" s="27" t="s">
        <v>40</v>
      </c>
      <c r="D81" s="27"/>
      <c r="E81" s="27"/>
      <c r="F81" s="62"/>
      <c r="G81" s="62"/>
    </row>
    <row r="82" spans="2:10" ht="18.75" x14ac:dyDescent="0.35">
      <c r="B82" s="26" t="s">
        <v>60</v>
      </c>
      <c r="C82" s="27" t="s">
        <v>42</v>
      </c>
      <c r="D82" s="27"/>
      <c r="E82" s="27"/>
      <c r="F82" s="62"/>
      <c r="G82" s="62"/>
    </row>
    <row r="83" spans="2:10" ht="18.75" x14ac:dyDescent="0.35">
      <c r="B83" s="26" t="s">
        <v>61</v>
      </c>
      <c r="C83" s="27" t="s">
        <v>44</v>
      </c>
      <c r="D83" s="27"/>
      <c r="E83" s="27"/>
      <c r="F83" s="62"/>
      <c r="G83" s="62"/>
    </row>
    <row r="84" spans="2:10" ht="18.75" x14ac:dyDescent="0.35">
      <c r="B84" s="26" t="s">
        <v>62</v>
      </c>
      <c r="C84" s="27" t="s">
        <v>63</v>
      </c>
      <c r="D84" s="27"/>
      <c r="E84" s="27"/>
      <c r="F84" s="62"/>
      <c r="G84" s="62"/>
    </row>
    <row r="85" spans="2:10" ht="15.75" x14ac:dyDescent="0.25">
      <c r="B85" s="26" t="s">
        <v>64</v>
      </c>
      <c r="C85" s="27" t="s">
        <v>46</v>
      </c>
      <c r="D85" s="27"/>
      <c r="E85" s="27"/>
      <c r="F85" s="62"/>
      <c r="G85" s="62"/>
    </row>
    <row r="86" spans="2:10" ht="18.75" x14ac:dyDescent="0.35">
      <c r="B86" s="26" t="s">
        <v>65</v>
      </c>
      <c r="C86" s="27" t="s">
        <v>48</v>
      </c>
      <c r="D86" s="27"/>
      <c r="E86" s="27"/>
      <c r="F86" s="62"/>
      <c r="G86" s="62"/>
    </row>
    <row r="87" spans="2:10" ht="18.75" x14ac:dyDescent="0.35">
      <c r="B87" s="26" t="s">
        <v>66</v>
      </c>
      <c r="C87" s="27" t="s">
        <v>50</v>
      </c>
      <c r="D87" s="27"/>
      <c r="E87" s="27"/>
      <c r="F87" s="62"/>
      <c r="G87" s="62"/>
    </row>
    <row r="88" spans="2:10" ht="18.75" x14ac:dyDescent="0.35">
      <c r="B88" s="26" t="s">
        <v>67</v>
      </c>
      <c r="C88" s="27" t="s">
        <v>52</v>
      </c>
      <c r="D88" s="27"/>
      <c r="E88" s="27"/>
      <c r="F88" s="62"/>
      <c r="G88" s="62"/>
    </row>
    <row r="89" spans="2:10" ht="18.75" x14ac:dyDescent="0.35">
      <c r="B89" s="26" t="s">
        <v>68</v>
      </c>
      <c r="C89" s="27" t="s">
        <v>69</v>
      </c>
      <c r="D89" s="27"/>
      <c r="E89" s="27"/>
      <c r="F89" s="62"/>
      <c r="G89" s="62"/>
    </row>
    <row r="90" spans="2:10" ht="20.25" x14ac:dyDescent="0.35">
      <c r="B90" s="26" t="s">
        <v>70</v>
      </c>
      <c r="C90" s="27" t="s">
        <v>71</v>
      </c>
      <c r="D90" s="27"/>
      <c r="E90" s="27"/>
      <c r="F90" s="62"/>
      <c r="G90" s="62"/>
      <c r="H90" s="7"/>
      <c r="I90" s="7"/>
      <c r="J90" s="7"/>
    </row>
    <row r="91" spans="2:10" ht="20.25" x14ac:dyDescent="0.35">
      <c r="B91" s="26" t="s">
        <v>72</v>
      </c>
      <c r="C91" s="27" t="s">
        <v>73</v>
      </c>
      <c r="D91" s="27"/>
      <c r="E91" s="27"/>
      <c r="F91" s="62"/>
      <c r="G91" s="62"/>
    </row>
    <row r="92" spans="2:10" ht="20.25" x14ac:dyDescent="0.35">
      <c r="B92" s="26" t="s">
        <v>74</v>
      </c>
      <c r="C92" s="27" t="s">
        <v>75</v>
      </c>
      <c r="D92" s="27"/>
      <c r="E92" s="27"/>
      <c r="F92" s="62"/>
      <c r="G92" s="62"/>
    </row>
    <row r="93" spans="2:10" ht="20.25" x14ac:dyDescent="0.35">
      <c r="B93" s="26" t="s">
        <v>76</v>
      </c>
      <c r="C93" s="27" t="s">
        <v>77</v>
      </c>
      <c r="D93" s="27"/>
      <c r="E93" s="27"/>
      <c r="F93" s="62"/>
      <c r="G93" s="62"/>
    </row>
    <row r="94" spans="2:10" ht="18.75" x14ac:dyDescent="0.25">
      <c r="B94" s="26" t="s">
        <v>78</v>
      </c>
      <c r="C94" s="27" t="s">
        <v>79</v>
      </c>
      <c r="D94" s="27"/>
      <c r="E94" s="27"/>
      <c r="F94" s="62"/>
      <c r="G94" s="62"/>
    </row>
    <row r="95" spans="2:10" ht="18.75" x14ac:dyDescent="0.25">
      <c r="B95" s="26" t="s">
        <v>80</v>
      </c>
      <c r="C95" s="27" t="s">
        <v>81</v>
      </c>
      <c r="D95" s="27"/>
      <c r="E95" s="27"/>
      <c r="F95" s="62"/>
      <c r="G95" s="62"/>
    </row>
    <row r="96" spans="2:10" ht="15.75" x14ac:dyDescent="0.25">
      <c r="B96" s="26" t="s">
        <v>82</v>
      </c>
      <c r="C96" s="27" t="s">
        <v>83</v>
      </c>
      <c r="D96" s="27"/>
      <c r="E96" s="27"/>
      <c r="F96" s="62"/>
      <c r="G96" s="62"/>
    </row>
    <row r="97" spans="1:18" ht="15.75" x14ac:dyDescent="0.25">
      <c r="B97" s="26" t="s">
        <v>84</v>
      </c>
      <c r="C97" s="27" t="s">
        <v>85</v>
      </c>
      <c r="D97" s="27"/>
      <c r="E97" s="27"/>
      <c r="F97" s="62"/>
      <c r="G97" s="62"/>
    </row>
    <row r="98" spans="1:18" ht="15.75" x14ac:dyDescent="0.25">
      <c r="B98" s="26" t="s">
        <v>86</v>
      </c>
      <c r="C98" s="27" t="s">
        <v>87</v>
      </c>
      <c r="D98" s="27"/>
      <c r="E98" s="27"/>
      <c r="F98" s="62"/>
      <c r="G98" s="62"/>
    </row>
    <row r="99" spans="1:18" ht="15.75" x14ac:dyDescent="0.25">
      <c r="B99" s="26" t="s">
        <v>88</v>
      </c>
      <c r="C99" s="27" t="s">
        <v>89</v>
      </c>
      <c r="D99" s="27"/>
      <c r="E99" s="27"/>
      <c r="F99" s="62"/>
      <c r="G99" s="62"/>
    </row>
    <row r="102" spans="1:1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21" spans="1:16" ht="19.5" x14ac:dyDescent="0.4">
      <c r="A121" s="7"/>
      <c r="I121" s="7"/>
      <c r="J121" s="7"/>
      <c r="L121" s="25"/>
      <c r="N121" s="25"/>
      <c r="O121" s="25"/>
      <c r="P121" s="7"/>
    </row>
    <row r="124" spans="1:16" x14ac:dyDescent="0.25">
      <c r="B124" s="34"/>
      <c r="C124" s="34"/>
      <c r="D124" s="34"/>
      <c r="E124" s="34"/>
      <c r="F124" s="34"/>
      <c r="G124" s="34"/>
      <c r="H124" s="34"/>
    </row>
    <row r="125" spans="1:16" x14ac:dyDescent="0.25">
      <c r="B125" s="34"/>
      <c r="C125" s="34"/>
      <c r="D125" s="34"/>
      <c r="E125" s="34"/>
      <c r="F125" s="34"/>
      <c r="G125" s="34"/>
      <c r="H125" s="34"/>
    </row>
    <row r="126" spans="1:16" x14ac:dyDescent="0.25">
      <c r="B126" s="34"/>
      <c r="C126" s="34"/>
      <c r="D126" s="34"/>
      <c r="E126" s="34"/>
      <c r="F126" s="34"/>
      <c r="G126" s="34"/>
      <c r="H126" s="34"/>
    </row>
    <row r="144" spans="1:16" ht="19.5" x14ac:dyDescent="0.4">
      <c r="A144" s="7"/>
      <c r="B144" s="30"/>
      <c r="C144" s="30"/>
      <c r="D144" s="7"/>
      <c r="E144" s="7"/>
      <c r="F144" s="7"/>
      <c r="G144" s="7"/>
      <c r="H144" s="7"/>
      <c r="I144" s="7"/>
      <c r="J144" s="7"/>
      <c r="L144" s="25"/>
      <c r="N144" s="25"/>
      <c r="O144" s="25"/>
      <c r="P144" s="7"/>
    </row>
    <row r="146" spans="2:9" ht="15.75" x14ac:dyDescent="0.25">
      <c r="B146" s="38"/>
      <c r="C146" s="38"/>
      <c r="D146" s="38"/>
      <c r="E146" s="38"/>
      <c r="F146" s="38"/>
      <c r="G146" s="38"/>
      <c r="H146" s="38"/>
      <c r="I146" s="38"/>
    </row>
    <row r="147" spans="2:9" x14ac:dyDescent="0.25">
      <c r="B147" s="34"/>
      <c r="C147" s="34"/>
      <c r="D147" s="34"/>
      <c r="E147" s="34"/>
      <c r="F147" s="34"/>
      <c r="G147" s="34"/>
      <c r="H147" s="34"/>
      <c r="I147" s="39"/>
    </row>
    <row r="148" spans="2:9" x14ac:dyDescent="0.25">
      <c r="B148" s="34"/>
      <c r="C148" s="34"/>
      <c r="D148" s="34"/>
      <c r="E148" s="34"/>
      <c r="F148" s="34"/>
      <c r="G148" s="34"/>
      <c r="H148" s="34"/>
      <c r="I148" s="34"/>
    </row>
    <row r="149" spans="2:9" x14ac:dyDescent="0.25">
      <c r="B149" s="34"/>
      <c r="C149" s="34"/>
      <c r="D149" s="34"/>
      <c r="E149" s="34"/>
      <c r="F149" s="34"/>
      <c r="G149" s="34"/>
      <c r="H149" s="34"/>
      <c r="I149" s="34"/>
    </row>
    <row r="167" spans="1:16" ht="19.5" x14ac:dyDescent="0.4">
      <c r="A167" s="7"/>
      <c r="B167" s="30"/>
      <c r="C167" s="30"/>
      <c r="D167" s="7"/>
      <c r="E167" s="7"/>
      <c r="F167" s="7"/>
      <c r="G167" s="7"/>
      <c r="H167" s="7"/>
      <c r="I167" s="7"/>
      <c r="J167" s="25"/>
      <c r="N167" s="25"/>
      <c r="O167" s="25"/>
      <c r="P167" s="7"/>
    </row>
    <row r="169" spans="1:16" ht="15.75" x14ac:dyDescent="0.25">
      <c r="B169" s="38"/>
      <c r="C169" s="38"/>
      <c r="D169" s="38"/>
      <c r="E169" s="38"/>
      <c r="F169" s="38"/>
      <c r="H169" s="38"/>
      <c r="I169" s="38"/>
    </row>
    <row r="170" spans="1:16" x14ac:dyDescent="0.25">
      <c r="B170" s="34"/>
      <c r="C170" s="34"/>
      <c r="D170" s="40"/>
      <c r="E170" s="34"/>
      <c r="F170" s="34"/>
      <c r="G170" s="34"/>
      <c r="H170" s="34"/>
      <c r="I170" s="39"/>
    </row>
    <row r="171" spans="1:16" x14ac:dyDescent="0.25">
      <c r="B171" s="34"/>
      <c r="C171" s="34"/>
      <c r="D171" s="34"/>
      <c r="E171" s="34"/>
      <c r="F171" s="34"/>
      <c r="G171" s="34"/>
      <c r="H171" s="34"/>
      <c r="I171" s="34"/>
    </row>
    <row r="172" spans="1:16" x14ac:dyDescent="0.25">
      <c r="B172" s="34"/>
      <c r="C172" s="34"/>
      <c r="D172" s="34"/>
      <c r="E172" s="34"/>
      <c r="F172" s="34"/>
      <c r="G172" s="34"/>
      <c r="H172" s="34"/>
      <c r="I172" s="34"/>
    </row>
    <row r="189" spans="1:16" ht="19.5" x14ac:dyDescent="0.4">
      <c r="A189" s="7"/>
      <c r="B189" s="30"/>
      <c r="C189" s="30"/>
      <c r="D189" s="7"/>
      <c r="E189" s="7"/>
      <c r="F189" s="7"/>
      <c r="G189" s="7"/>
      <c r="H189" s="7"/>
      <c r="I189" s="7"/>
      <c r="J189" s="25"/>
      <c r="N189" s="25"/>
      <c r="O189" s="25"/>
      <c r="P189" s="7"/>
    </row>
    <row r="191" spans="1:16" ht="15.75" x14ac:dyDescent="0.25">
      <c r="B191" s="31"/>
      <c r="C191" s="31"/>
      <c r="D191" s="38"/>
      <c r="E191" s="38"/>
    </row>
    <row r="192" spans="1:16" x14ac:dyDescent="0.25">
      <c r="B192" s="34"/>
      <c r="C192" s="34"/>
      <c r="D192" s="34"/>
      <c r="E192" s="34"/>
    </row>
    <row r="193" spans="2:5" x14ac:dyDescent="0.25">
      <c r="B193" s="34"/>
      <c r="C193" s="34"/>
      <c r="D193" s="34"/>
      <c r="E193" s="34"/>
    </row>
    <row r="194" spans="2:5" x14ac:dyDescent="0.25">
      <c r="B194" s="34"/>
      <c r="C194" s="34"/>
      <c r="D194" s="34"/>
      <c r="E194" s="34"/>
    </row>
    <row r="212" spans="1:16" ht="19.5" x14ac:dyDescent="0.4">
      <c r="A212" s="7"/>
      <c r="B212" s="30"/>
      <c r="C212" s="30"/>
      <c r="D212" s="7"/>
      <c r="E212" s="7"/>
      <c r="F212" s="7"/>
      <c r="G212" s="7"/>
      <c r="H212" s="7"/>
      <c r="I212" s="7"/>
      <c r="K212" s="25"/>
      <c r="N212" s="25"/>
      <c r="O212" s="25"/>
      <c r="P212" s="7"/>
    </row>
    <row r="214" spans="1:16" ht="15.75" x14ac:dyDescent="0.25">
      <c r="B214" s="31"/>
      <c r="C214" s="31"/>
      <c r="D214" s="32"/>
      <c r="E214" s="31"/>
      <c r="F214" s="31"/>
      <c r="G214" s="31"/>
      <c r="H214" s="33"/>
    </row>
    <row r="215" spans="1:16" x14ac:dyDescent="0.25">
      <c r="B215" s="34"/>
      <c r="C215" s="34"/>
      <c r="D215" s="34"/>
      <c r="E215" s="34"/>
      <c r="F215" s="34"/>
      <c r="G215" s="34"/>
      <c r="H215" s="34"/>
    </row>
    <row r="216" spans="1:16" x14ac:dyDescent="0.25">
      <c r="B216" s="34"/>
      <c r="C216" s="34"/>
      <c r="D216" s="34"/>
      <c r="E216" s="34"/>
      <c r="F216" s="34"/>
      <c r="G216" s="34"/>
      <c r="H216" s="34"/>
    </row>
    <row r="217" spans="1:16" x14ac:dyDescent="0.25">
      <c r="B217" s="34"/>
      <c r="C217" s="34"/>
      <c r="D217" s="34"/>
      <c r="E217" s="34"/>
      <c r="F217" s="34"/>
      <c r="G217" s="34"/>
      <c r="H217" s="34"/>
    </row>
    <row r="239" spans="1:16" ht="19.5" x14ac:dyDescent="0.4">
      <c r="A239" s="7"/>
      <c r="B239" s="30"/>
      <c r="C239" s="30"/>
      <c r="D239" s="7"/>
      <c r="E239" s="7"/>
      <c r="F239" s="7"/>
      <c r="G239" s="7"/>
      <c r="H239" s="7"/>
      <c r="I239" s="7"/>
      <c r="K239" s="25"/>
      <c r="N239" s="25"/>
      <c r="O239" s="25"/>
      <c r="P239" s="7"/>
    </row>
    <row r="241" spans="1:8" ht="15.75" x14ac:dyDescent="0.25">
      <c r="A241" s="31"/>
      <c r="B241" s="33"/>
      <c r="C241" s="31"/>
      <c r="D241" s="31"/>
      <c r="E241" s="38"/>
      <c r="F241" s="38"/>
    </row>
    <row r="242" spans="1:8" x14ac:dyDescent="0.25">
      <c r="A242" s="34"/>
      <c r="B242" s="34"/>
      <c r="C242" s="34"/>
      <c r="D242" s="34"/>
      <c r="E242" s="34"/>
      <c r="F242" s="34"/>
    </row>
    <row r="243" spans="1:8" x14ac:dyDescent="0.25">
      <c r="A243" s="34"/>
      <c r="B243" s="34"/>
      <c r="C243" s="34"/>
      <c r="D243" s="34"/>
      <c r="E243" s="34"/>
      <c r="F243" s="34"/>
    </row>
    <row r="244" spans="1:8" x14ac:dyDescent="0.25">
      <c r="A244" s="34"/>
      <c r="B244" s="34"/>
      <c r="C244" s="34"/>
      <c r="D244" s="34"/>
      <c r="E244" s="34"/>
      <c r="F244" s="34"/>
    </row>
    <row r="245" spans="1:8" x14ac:dyDescent="0.25">
      <c r="A245" s="34"/>
      <c r="B245" s="34"/>
      <c r="C245" s="34"/>
      <c r="D245" s="34"/>
      <c r="E245" s="34"/>
      <c r="F245" s="34"/>
    </row>
    <row r="246" spans="1:8" x14ac:dyDescent="0.25">
      <c r="A246" s="34"/>
      <c r="B246" s="34"/>
      <c r="C246" s="34"/>
      <c r="D246" s="34"/>
      <c r="E246" s="34"/>
      <c r="F246" s="34"/>
    </row>
    <row r="247" spans="1:8" ht="15.75" x14ac:dyDescent="0.25">
      <c r="A247" s="34"/>
      <c r="B247" s="34"/>
      <c r="C247" s="34"/>
      <c r="D247" s="34"/>
      <c r="E247" s="34"/>
      <c r="F247" s="34"/>
      <c r="G247" s="41"/>
      <c r="H247" s="41"/>
    </row>
    <row r="249" spans="1:8" ht="15.75" x14ac:dyDescent="0.25">
      <c r="A249" s="31"/>
      <c r="B249" s="33"/>
      <c r="C249" s="31"/>
      <c r="D249" s="31"/>
      <c r="E249" s="38"/>
      <c r="F249" s="38"/>
    </row>
    <row r="250" spans="1:8" x14ac:dyDescent="0.25">
      <c r="A250" s="34"/>
      <c r="B250" s="34"/>
      <c r="C250" s="34"/>
      <c r="D250" s="34"/>
      <c r="E250" s="34"/>
      <c r="F250" s="34"/>
    </row>
    <row r="251" spans="1:8" x14ac:dyDescent="0.25">
      <c r="A251" s="34"/>
      <c r="B251" s="34"/>
      <c r="C251" s="34"/>
      <c r="D251" s="34"/>
      <c r="E251" s="34"/>
      <c r="F251" s="34"/>
    </row>
    <row r="252" spans="1:8" x14ac:dyDescent="0.25">
      <c r="A252" s="34"/>
      <c r="B252" s="34"/>
      <c r="C252" s="34"/>
      <c r="D252" s="34"/>
      <c r="E252" s="34"/>
      <c r="F252" s="34"/>
    </row>
    <row r="253" spans="1:8" x14ac:dyDescent="0.25">
      <c r="A253" s="34"/>
      <c r="B253" s="34"/>
      <c r="C253" s="34"/>
      <c r="D253" s="34"/>
      <c r="E253" s="34"/>
      <c r="F253" s="34"/>
    </row>
    <row r="254" spans="1:8" x14ac:dyDescent="0.25">
      <c r="A254" s="34"/>
      <c r="B254" s="34"/>
      <c r="C254" s="34"/>
      <c r="D254" s="34"/>
      <c r="E254" s="34"/>
      <c r="F254" s="34"/>
    </row>
    <row r="255" spans="1:8" x14ac:dyDescent="0.25">
      <c r="A255" s="34"/>
      <c r="B255" s="34"/>
      <c r="C255" s="34"/>
      <c r="D255" s="34"/>
      <c r="E255" s="34"/>
      <c r="F255" s="34"/>
    </row>
    <row r="256" spans="1:8" x14ac:dyDescent="0.25">
      <c r="A256" s="34"/>
      <c r="B256" s="34"/>
      <c r="C256" s="34"/>
      <c r="D256" s="34"/>
      <c r="E256" s="34"/>
      <c r="F256" s="34"/>
    </row>
    <row r="277" spans="1:16" ht="19.5" x14ac:dyDescent="0.4">
      <c r="A277" s="7"/>
      <c r="B277" s="30"/>
      <c r="C277" s="30"/>
      <c r="D277" s="7"/>
      <c r="E277" s="7"/>
      <c r="F277" s="7"/>
      <c r="G277" s="7"/>
      <c r="H277" s="7"/>
      <c r="I277" s="7"/>
      <c r="K277" s="25"/>
      <c r="N277" s="25"/>
      <c r="O277" s="25"/>
      <c r="P277" s="7"/>
    </row>
    <row r="279" spans="1:16" ht="15.75" x14ac:dyDescent="0.25">
      <c r="A279" s="31"/>
      <c r="B279" s="32"/>
      <c r="C279" s="31"/>
      <c r="D279" s="33"/>
      <c r="E279" s="33"/>
      <c r="F279" s="33"/>
      <c r="G279" s="38"/>
      <c r="H279" s="33"/>
    </row>
    <row r="280" spans="1:16" x14ac:dyDescent="0.25">
      <c r="A280" s="34"/>
      <c r="B280" s="34"/>
      <c r="C280" s="34"/>
      <c r="D280" s="34"/>
      <c r="E280" s="34"/>
      <c r="F280" s="34"/>
      <c r="G280" s="34"/>
      <c r="H280" s="34"/>
    </row>
    <row r="281" spans="1:16" x14ac:dyDescent="0.25">
      <c r="A281" s="34"/>
      <c r="B281" s="34"/>
      <c r="C281" s="34"/>
      <c r="D281" s="34"/>
      <c r="E281" s="34"/>
      <c r="F281" s="34"/>
      <c r="G281" s="34"/>
      <c r="H281" s="34"/>
    </row>
    <row r="282" spans="1:16" x14ac:dyDescent="0.25">
      <c r="A282" s="34"/>
      <c r="B282" s="34"/>
      <c r="C282" s="34"/>
      <c r="D282" s="34"/>
      <c r="E282" s="34"/>
      <c r="F282" s="34"/>
      <c r="G282" s="34"/>
      <c r="H282" s="34"/>
    </row>
    <row r="283" spans="1:16" x14ac:dyDescent="0.25">
      <c r="A283" s="34"/>
      <c r="B283" s="34"/>
      <c r="C283" s="34"/>
      <c r="D283" s="34"/>
      <c r="E283" s="34"/>
      <c r="F283" s="34"/>
      <c r="G283" s="34"/>
      <c r="H283" s="34"/>
    </row>
    <row r="309" spans="1:16" ht="19.5" x14ac:dyDescent="0.4">
      <c r="A309" s="7"/>
      <c r="B309" s="30"/>
      <c r="C309" s="30"/>
      <c r="D309" s="7"/>
      <c r="E309" s="7"/>
      <c r="F309" s="7"/>
      <c r="G309" s="7"/>
      <c r="H309" s="7"/>
      <c r="I309" s="7"/>
      <c r="K309" s="25"/>
      <c r="N309" s="25"/>
      <c r="O309" s="25"/>
      <c r="P309" s="7"/>
    </row>
    <row r="311" spans="1:16" ht="15.75" x14ac:dyDescent="0.25">
      <c r="A311" s="31"/>
      <c r="B311" s="33"/>
      <c r="C311" s="31"/>
      <c r="D311" s="31"/>
      <c r="E311" s="38"/>
      <c r="F311" s="38"/>
    </row>
    <row r="312" spans="1:16" x14ac:dyDescent="0.25">
      <c r="A312" s="34"/>
      <c r="B312" s="34"/>
      <c r="C312" s="34"/>
      <c r="D312" s="34"/>
      <c r="E312" s="34"/>
      <c r="F312" s="34"/>
    </row>
    <row r="313" spans="1:16" x14ac:dyDescent="0.25">
      <c r="A313" s="34"/>
      <c r="B313" s="34"/>
      <c r="C313" s="34"/>
      <c r="D313" s="34"/>
      <c r="E313" s="34"/>
      <c r="F313" s="34"/>
    </row>
    <row r="314" spans="1:16" ht="15.75" x14ac:dyDescent="0.25">
      <c r="A314" s="34"/>
      <c r="B314" s="34"/>
      <c r="C314" s="34"/>
      <c r="D314" s="34"/>
      <c r="E314" s="34"/>
      <c r="F314" s="38"/>
      <c r="G314" s="42"/>
      <c r="H314" s="31"/>
      <c r="I314" s="31"/>
    </row>
    <row r="315" spans="1:16" x14ac:dyDescent="0.25">
      <c r="A315" s="34"/>
      <c r="B315" s="34"/>
      <c r="C315" s="34"/>
      <c r="D315" s="34"/>
      <c r="E315" s="34"/>
      <c r="F315" s="34"/>
      <c r="G315" s="43"/>
      <c r="H315" s="43"/>
      <c r="I315" s="43"/>
    </row>
    <row r="316" spans="1:16" x14ac:dyDescent="0.25">
      <c r="A316" s="34"/>
      <c r="B316" s="34"/>
      <c r="C316" s="34"/>
      <c r="D316" s="34"/>
      <c r="E316" s="34"/>
      <c r="F316" s="34"/>
    </row>
    <row r="317" spans="1:16" ht="15.75" x14ac:dyDescent="0.25">
      <c r="A317" s="31"/>
      <c r="B317" s="33"/>
      <c r="C317" s="31"/>
      <c r="D317" s="31"/>
      <c r="E317" s="38"/>
      <c r="F317" s="38"/>
    </row>
    <row r="318" spans="1:16" x14ac:dyDescent="0.25">
      <c r="A318" s="34"/>
      <c r="B318" s="34"/>
      <c r="C318" s="34"/>
      <c r="D318" s="34"/>
      <c r="E318" s="34"/>
      <c r="F318" s="34"/>
    </row>
    <row r="319" spans="1:16" x14ac:dyDescent="0.25">
      <c r="A319" s="34"/>
      <c r="B319" s="34"/>
      <c r="C319" s="34"/>
      <c r="D319" s="34"/>
      <c r="E319" s="34"/>
      <c r="F319" s="34"/>
    </row>
    <row r="320" spans="1:16" x14ac:dyDescent="0.25">
      <c r="A320" s="34"/>
      <c r="B320" s="34"/>
      <c r="C320" s="34"/>
      <c r="D320" s="34"/>
      <c r="E320" s="34"/>
      <c r="F320" s="34"/>
    </row>
    <row r="323" spans="1:6" x14ac:dyDescent="0.25">
      <c r="A323" s="34"/>
      <c r="B323" s="34"/>
      <c r="C323" s="34"/>
      <c r="D323" s="34"/>
      <c r="E323" s="34"/>
      <c r="F323" s="34"/>
    </row>
    <row r="324" spans="1:6" x14ac:dyDescent="0.25">
      <c r="A324" s="34"/>
      <c r="B324" s="34"/>
      <c r="C324" s="34"/>
      <c r="D324" s="34"/>
      <c r="E324" s="34"/>
      <c r="F324" s="34"/>
    </row>
    <row r="325" spans="1:6" x14ac:dyDescent="0.25">
      <c r="A325" s="34"/>
      <c r="B325" s="34"/>
      <c r="C325" s="34"/>
      <c r="D325" s="34"/>
      <c r="E325" s="34"/>
      <c r="F325" s="34"/>
    </row>
    <row r="326" spans="1:6" x14ac:dyDescent="0.25">
      <c r="A326" s="34"/>
      <c r="B326" s="34"/>
      <c r="C326" s="34"/>
      <c r="D326" s="34"/>
      <c r="E326" s="34"/>
      <c r="F326" s="34"/>
    </row>
    <row r="341" spans="1:16" ht="19.5" x14ac:dyDescent="0.4">
      <c r="A341" s="7"/>
      <c r="B341" s="30"/>
      <c r="C341" s="30"/>
      <c r="D341" s="7"/>
      <c r="E341" s="7"/>
      <c r="F341" s="7"/>
      <c r="G341" s="7"/>
      <c r="H341" s="7"/>
      <c r="I341" s="7"/>
      <c r="K341" s="25"/>
      <c r="N341" s="25"/>
      <c r="O341" s="25"/>
      <c r="P341" s="7"/>
    </row>
    <row r="343" spans="1:16" ht="15.75" x14ac:dyDescent="0.25">
      <c r="A343" s="31"/>
      <c r="B343" s="31"/>
      <c r="C343" s="31"/>
      <c r="D343" s="32"/>
      <c r="E343" s="38"/>
      <c r="F343" s="38"/>
      <c r="G343" s="43"/>
      <c r="H343" s="31"/>
      <c r="I343" s="31"/>
    </row>
    <row r="344" spans="1:16" x14ac:dyDescent="0.25">
      <c r="A344" s="34"/>
      <c r="B344" s="34"/>
      <c r="C344" s="34"/>
      <c r="D344" s="34"/>
      <c r="E344" s="34"/>
      <c r="F344" s="34"/>
      <c r="G344" s="44"/>
      <c r="H344" s="44"/>
      <c r="I344" s="44"/>
    </row>
    <row r="345" spans="1:16" x14ac:dyDescent="0.25">
      <c r="A345" s="34"/>
      <c r="B345" s="34"/>
      <c r="C345" s="34"/>
      <c r="D345" s="34"/>
      <c r="E345" s="34"/>
      <c r="F345" s="34"/>
      <c r="G345" s="44"/>
      <c r="H345" s="44"/>
      <c r="I345" s="44"/>
    </row>
    <row r="346" spans="1:16" x14ac:dyDescent="0.25">
      <c r="A346" s="34"/>
      <c r="B346" s="34"/>
      <c r="C346" s="34"/>
      <c r="D346" s="34"/>
      <c r="E346" s="34"/>
      <c r="F346" s="34"/>
      <c r="G346" s="44"/>
      <c r="H346" s="44"/>
      <c r="I346" s="44"/>
    </row>
    <row r="347" spans="1:16" x14ac:dyDescent="0.25">
      <c r="A347" s="34"/>
      <c r="B347" s="34"/>
      <c r="C347" s="34"/>
      <c r="D347" s="34"/>
      <c r="E347" s="34"/>
      <c r="F347" s="34"/>
      <c r="G347" s="44"/>
      <c r="H347" s="44"/>
      <c r="I347" s="44"/>
    </row>
    <row r="348" spans="1:16" x14ac:dyDescent="0.25">
      <c r="A348" s="34"/>
      <c r="B348" s="34"/>
      <c r="C348" s="34"/>
      <c r="D348" s="34"/>
      <c r="E348" s="34"/>
      <c r="F348" s="34"/>
      <c r="G348" s="44"/>
      <c r="H348" s="44"/>
      <c r="I348" s="44"/>
    </row>
    <row r="349" spans="1:16" x14ac:dyDescent="0.25">
      <c r="A349" s="34"/>
      <c r="B349" s="34"/>
      <c r="C349" s="34"/>
      <c r="D349" s="34"/>
      <c r="E349" s="34"/>
      <c r="F349" s="34"/>
      <c r="G349" s="44"/>
      <c r="H349" s="44"/>
      <c r="I349" s="44"/>
    </row>
    <row r="350" spans="1:16" x14ac:dyDescent="0.25">
      <c r="A350" s="44"/>
      <c r="B350" s="34"/>
      <c r="C350" s="34"/>
      <c r="D350" s="44"/>
      <c r="E350" s="44"/>
      <c r="F350" s="34"/>
      <c r="G350" s="44"/>
      <c r="H350" s="44"/>
      <c r="I350" s="44"/>
    </row>
    <row r="351" spans="1:16" x14ac:dyDescent="0.25">
      <c r="A351" s="34"/>
      <c r="B351" s="34"/>
      <c r="C351" s="34"/>
      <c r="D351" s="44"/>
      <c r="E351" s="44"/>
      <c r="F351" s="34"/>
      <c r="G351" s="44"/>
      <c r="H351" s="44"/>
      <c r="I351" s="44"/>
    </row>
    <row r="353" spans="1:16" ht="15.75" x14ac:dyDescent="0.25">
      <c r="B353" s="33"/>
      <c r="C353" s="31"/>
      <c r="D353" s="31"/>
      <c r="E353" s="38"/>
      <c r="F353" s="38"/>
    </row>
    <row r="354" spans="1:16" x14ac:dyDescent="0.25">
      <c r="B354" s="34"/>
      <c r="C354" s="34"/>
      <c r="D354" s="34"/>
      <c r="E354" s="34"/>
      <c r="F354" s="34"/>
    </row>
    <row r="355" spans="1:16" x14ac:dyDescent="0.25">
      <c r="B355" s="34"/>
      <c r="C355" s="34"/>
      <c r="D355" s="34"/>
      <c r="E355" s="34"/>
      <c r="F355" s="34"/>
    </row>
    <row r="356" spans="1:16" x14ac:dyDescent="0.25">
      <c r="B356" s="34"/>
      <c r="C356" s="34"/>
      <c r="D356" s="34"/>
      <c r="E356" s="34"/>
      <c r="F356" s="34"/>
    </row>
    <row r="357" spans="1:16" x14ac:dyDescent="0.25">
      <c r="B357" s="34"/>
      <c r="C357" s="34"/>
      <c r="D357" s="34"/>
      <c r="E357" s="34"/>
      <c r="F357" s="34"/>
    </row>
    <row r="358" spans="1:16" x14ac:dyDescent="0.25">
      <c r="B358" s="34"/>
      <c r="C358" s="34"/>
      <c r="D358" s="34"/>
      <c r="E358" s="34"/>
      <c r="F358" s="34"/>
    </row>
    <row r="359" spans="1:16" x14ac:dyDescent="0.25">
      <c r="B359" s="34"/>
      <c r="C359" s="34"/>
      <c r="D359" s="34"/>
      <c r="E359" s="34"/>
      <c r="F359" s="34"/>
    </row>
    <row r="360" spans="1:16" x14ac:dyDescent="0.25">
      <c r="B360" s="34"/>
      <c r="C360" s="34"/>
      <c r="D360" s="34"/>
      <c r="E360" s="34"/>
      <c r="F360" s="34"/>
    </row>
    <row r="368" spans="1:16" ht="19.5" x14ac:dyDescent="0.4">
      <c r="A368" s="7"/>
      <c r="B368" s="30"/>
      <c r="C368" s="30"/>
      <c r="D368" s="7"/>
      <c r="E368" s="7"/>
      <c r="F368" s="7"/>
      <c r="G368" s="7"/>
      <c r="H368" s="7"/>
      <c r="I368" s="7"/>
      <c r="K368" s="25"/>
      <c r="N368" s="25"/>
      <c r="O368" s="25"/>
      <c r="P368" s="7"/>
    </row>
    <row r="370" spans="2:8" ht="15.75" x14ac:dyDescent="0.25">
      <c r="B370" s="38"/>
      <c r="C370" s="38"/>
      <c r="D370" s="38"/>
      <c r="E370" s="38"/>
      <c r="F370" s="38"/>
      <c r="G370" s="38"/>
      <c r="H370" s="38"/>
    </row>
    <row r="371" spans="2:8" x14ac:dyDescent="0.25">
      <c r="B371" s="34"/>
      <c r="C371" s="34"/>
      <c r="D371" s="34"/>
      <c r="E371" s="34"/>
      <c r="F371" s="34"/>
      <c r="G371" s="34"/>
      <c r="H371" s="34"/>
    </row>
    <row r="372" spans="2:8" x14ac:dyDescent="0.25">
      <c r="B372" s="34"/>
      <c r="C372" s="34"/>
      <c r="D372" s="34"/>
      <c r="E372" s="34"/>
      <c r="F372" s="34"/>
      <c r="G372" s="34"/>
      <c r="H372" s="34"/>
    </row>
    <row r="373" spans="2:8" x14ac:dyDescent="0.25">
      <c r="B373" s="34"/>
      <c r="C373" s="34"/>
      <c r="D373" s="34"/>
      <c r="E373" s="34"/>
      <c r="F373" s="34"/>
      <c r="G373" s="34"/>
      <c r="H373" s="34"/>
    </row>
    <row r="374" spans="2:8" x14ac:dyDescent="0.25">
      <c r="B374" s="34"/>
      <c r="C374" s="34"/>
      <c r="D374" s="34"/>
      <c r="E374" s="34"/>
      <c r="F374" s="34"/>
      <c r="G374" s="34"/>
      <c r="H374" s="34"/>
    </row>
    <row r="412" spans="1:16" ht="19.5" x14ac:dyDescent="0.4">
      <c r="A412" s="7"/>
      <c r="B412" s="30"/>
      <c r="C412" s="30"/>
      <c r="D412" s="7"/>
      <c r="E412" s="7"/>
      <c r="F412" s="7"/>
      <c r="G412" s="7"/>
      <c r="H412" s="7"/>
      <c r="I412" s="7"/>
      <c r="L412" s="25"/>
      <c r="N412" s="25"/>
      <c r="O412" s="25"/>
      <c r="P412" s="7"/>
    </row>
    <row r="414" spans="1:16" ht="15.75" x14ac:dyDescent="0.25">
      <c r="A414" s="31"/>
      <c r="B414" s="31"/>
      <c r="C414" s="33"/>
      <c r="D414" s="45"/>
      <c r="E414" s="33"/>
      <c r="F414" s="33"/>
      <c r="G414" s="33"/>
      <c r="H414" s="33"/>
      <c r="I414" s="38"/>
      <c r="J414" s="38"/>
    </row>
    <row r="415" spans="1:16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6" x14ac:dyDescent="0.25">
      <c r="A416" s="34"/>
      <c r="B416" s="34"/>
      <c r="C416" s="44"/>
      <c r="D416" s="44"/>
      <c r="E416" s="34"/>
      <c r="F416" s="44"/>
      <c r="G416" s="34"/>
      <c r="H416" s="34"/>
    </row>
    <row r="417" spans="1:10" ht="15.75" x14ac:dyDescent="0.25">
      <c r="A417" s="34"/>
      <c r="B417" s="34"/>
      <c r="C417" s="38"/>
      <c r="D417" s="45"/>
      <c r="E417" s="34"/>
      <c r="F417" s="33"/>
      <c r="G417" s="34"/>
      <c r="H417" s="46"/>
      <c r="I417" s="46"/>
      <c r="J417" s="46"/>
    </row>
    <row r="418" spans="1:10" ht="15.75" x14ac:dyDescent="0.25">
      <c r="A418" s="34"/>
      <c r="B418" s="34"/>
      <c r="C418" s="34"/>
      <c r="D418" s="34"/>
      <c r="E418" s="34"/>
      <c r="F418" s="34"/>
      <c r="G418" s="34"/>
      <c r="H418" s="38"/>
      <c r="J418" s="46"/>
    </row>
    <row r="419" spans="1:10" ht="15.75" x14ac:dyDescent="0.25">
      <c r="A419" s="34"/>
      <c r="B419" s="34"/>
      <c r="C419" s="44"/>
      <c r="D419" s="44"/>
      <c r="E419" s="34"/>
      <c r="F419" s="44"/>
      <c r="G419" s="34"/>
      <c r="H419" s="38"/>
      <c r="J419" s="46"/>
    </row>
    <row r="460" spans="1:16" ht="19.5" x14ac:dyDescent="0.4">
      <c r="A460" s="7"/>
      <c r="B460" s="30"/>
      <c r="C460" s="30"/>
      <c r="D460" s="7"/>
      <c r="E460" s="7"/>
      <c r="F460" s="7"/>
      <c r="G460" s="7"/>
      <c r="H460" s="7"/>
      <c r="I460" s="7"/>
      <c r="L460" s="25"/>
      <c r="N460" s="25"/>
      <c r="O460" s="25"/>
      <c r="P460" s="7"/>
    </row>
    <row r="462" spans="1:16" ht="15.75" x14ac:dyDescent="0.25">
      <c r="A462" s="31"/>
      <c r="B462" s="31"/>
      <c r="C462" s="33"/>
      <c r="D462" s="33"/>
      <c r="E462" s="33"/>
      <c r="F462" s="33"/>
      <c r="G462" s="33"/>
      <c r="H462" s="38"/>
      <c r="I462" s="33"/>
      <c r="J462" s="31"/>
    </row>
    <row r="463" spans="1:16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6" x14ac:dyDescent="0.25">
      <c r="A464" s="34"/>
      <c r="B464" s="34"/>
      <c r="C464" s="44"/>
      <c r="D464" s="34"/>
      <c r="E464" s="34"/>
      <c r="F464" s="44"/>
      <c r="G464" s="34"/>
      <c r="H464" s="34"/>
      <c r="I464" s="44"/>
      <c r="J464" s="44"/>
    </row>
    <row r="465" spans="1:10" ht="15.75" x14ac:dyDescent="0.25">
      <c r="A465" s="34"/>
      <c r="B465" s="34"/>
      <c r="C465" s="38"/>
      <c r="D465" s="34"/>
      <c r="E465" s="34"/>
      <c r="F465" s="33"/>
      <c r="G465" s="34"/>
      <c r="H465" s="34"/>
      <c r="I465" s="38"/>
      <c r="J465" s="44"/>
    </row>
    <row r="466" spans="1:10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44"/>
    </row>
    <row r="467" spans="1:10" x14ac:dyDescent="0.25">
      <c r="A467" s="34"/>
      <c r="B467" s="34"/>
      <c r="C467" s="44"/>
      <c r="D467" s="34"/>
      <c r="E467" s="34"/>
      <c r="F467" s="44"/>
      <c r="G467" s="34"/>
      <c r="H467" s="34"/>
      <c r="I467" s="44"/>
      <c r="J467" s="4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8AAB-BE45-4651-9CFE-9B38C3356FF9}">
  <dimension ref="A9:R467"/>
  <sheetViews>
    <sheetView workbookViewId="0"/>
  </sheetViews>
  <sheetFormatPr defaultRowHeight="15" x14ac:dyDescent="0.25"/>
  <cols>
    <col min="2" max="3" width="9.28515625" bestFit="1" customWidth="1"/>
    <col min="4" max="4" width="10.42578125" bestFit="1" customWidth="1"/>
    <col min="5" max="6" width="14.28515625" bestFit="1" customWidth="1"/>
    <col min="7" max="9" width="9.28515625" bestFit="1" customWidth="1"/>
    <col min="19" max="19" width="8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20" spans="1:16" ht="24.75" x14ac:dyDescent="0.45">
      <c r="B20" s="3" t="s">
        <v>90</v>
      </c>
    </row>
    <row r="23" spans="1:16" ht="24" x14ac:dyDescent="0.45">
      <c r="B23" s="3" t="s">
        <v>91</v>
      </c>
    </row>
    <row r="29" spans="1:16" ht="19.5" x14ac:dyDescent="0.4">
      <c r="A29" s="7"/>
      <c r="B29" s="30"/>
      <c r="C29" s="30"/>
      <c r="D29" s="7"/>
      <c r="E29" s="7"/>
      <c r="F29" s="7"/>
      <c r="G29" s="7"/>
      <c r="H29" s="7"/>
      <c r="I29" s="7"/>
      <c r="J29" s="7"/>
      <c r="K29" s="25"/>
      <c r="N29" s="25"/>
      <c r="O29" s="25"/>
      <c r="P29" s="7"/>
    </row>
    <row r="31" spans="1:16" ht="15.75" x14ac:dyDescent="0.25">
      <c r="B31" s="38"/>
      <c r="C31" s="38"/>
      <c r="D31" s="38"/>
      <c r="E31" s="38"/>
      <c r="F31" s="38"/>
    </row>
    <row r="32" spans="1:16" ht="19.5" x14ac:dyDescent="0.4">
      <c r="A32" s="5"/>
      <c r="B32" s="6" t="s">
        <v>2</v>
      </c>
      <c r="C32" s="6"/>
      <c r="D32" s="5"/>
      <c r="E32" s="5"/>
      <c r="F32" s="5"/>
      <c r="G32" s="5"/>
      <c r="H32" s="5"/>
      <c r="I32" s="7"/>
      <c r="J32" s="7"/>
    </row>
    <row r="34" spans="2:8" ht="20.25" x14ac:dyDescent="0.35">
      <c r="B34" s="48" t="s">
        <v>3</v>
      </c>
      <c r="C34" s="63" t="s">
        <v>92</v>
      </c>
      <c r="D34" s="64" t="s">
        <v>25</v>
      </c>
      <c r="E34" s="56" t="s">
        <v>93</v>
      </c>
      <c r="F34" s="11" t="s">
        <v>94</v>
      </c>
      <c r="G34" s="65" t="s">
        <v>95</v>
      </c>
      <c r="H34" s="66" t="s">
        <v>96</v>
      </c>
    </row>
    <row r="35" spans="2:8" x14ac:dyDescent="0.25">
      <c r="B35" s="13">
        <v>12.756</v>
      </c>
      <c r="C35" s="14">
        <v>4.0000000000000001E-3</v>
      </c>
      <c r="D35" s="15">
        <f>(B35+B36+B37)/3</f>
        <v>12.510333333333334</v>
      </c>
      <c r="E35" s="54">
        <f>(C35)^2</f>
        <v>1.5999999999999999E-5</v>
      </c>
      <c r="F35" s="16">
        <f>E35+E36+E37</f>
        <v>3.4E-5</v>
      </c>
      <c r="G35" s="17">
        <f>(F35)^(1/2)</f>
        <v>5.8309518948453003E-3</v>
      </c>
      <c r="H35" s="60">
        <f>(G35/D35)*100</f>
        <v>4.660908498184408E-2</v>
      </c>
    </row>
    <row r="36" spans="2:8" x14ac:dyDescent="0.25">
      <c r="B36" s="13">
        <v>12.315</v>
      </c>
      <c r="C36" s="14">
        <v>3.0000000000000001E-3</v>
      </c>
      <c r="D36" s="15"/>
      <c r="E36" s="54">
        <f t="shared" ref="E36:E37" si="0">(C36)^2</f>
        <v>9.0000000000000002E-6</v>
      </c>
      <c r="F36" s="16"/>
      <c r="G36" s="17"/>
      <c r="H36" s="60"/>
    </row>
    <row r="37" spans="2:8" x14ac:dyDescent="0.25">
      <c r="B37" s="13">
        <v>12.46</v>
      </c>
      <c r="C37" s="14">
        <v>3.0000000000000001E-3</v>
      </c>
      <c r="D37" s="15"/>
      <c r="E37" s="54">
        <f t="shared" si="0"/>
        <v>9.0000000000000002E-6</v>
      </c>
      <c r="F37" s="16"/>
      <c r="G37" s="17"/>
      <c r="H37" s="60"/>
    </row>
    <row r="40" spans="2:8" ht="19.5" x14ac:dyDescent="0.4">
      <c r="B40" s="25"/>
      <c r="D40" s="25"/>
      <c r="E40" s="25"/>
      <c r="F40" s="7"/>
    </row>
    <row r="45" spans="2:8" ht="24.75" x14ac:dyDescent="0.45">
      <c r="B45" s="3" t="s">
        <v>97</v>
      </c>
    </row>
    <row r="51" spans="1:16" x14ac:dyDescent="0.25">
      <c r="E51" s="67"/>
    </row>
    <row r="54" spans="1:16" ht="19.5" x14ac:dyDescent="0.4">
      <c r="A54" s="5"/>
      <c r="B54" s="6" t="s">
        <v>2</v>
      </c>
      <c r="C54" s="6"/>
      <c r="D54" s="5"/>
      <c r="E54" s="5"/>
      <c r="F54" s="5"/>
      <c r="G54" s="5"/>
      <c r="H54" s="5"/>
      <c r="I54" s="7"/>
    </row>
    <row r="56" spans="1:16" ht="21" x14ac:dyDescent="0.4">
      <c r="B56" s="8" t="s">
        <v>3</v>
      </c>
      <c r="C56" s="9" t="s">
        <v>92</v>
      </c>
      <c r="D56" s="10" t="s">
        <v>98</v>
      </c>
      <c r="E56" s="68" t="s">
        <v>99</v>
      </c>
      <c r="F56" s="11" t="s">
        <v>100</v>
      </c>
      <c r="G56" s="12" t="s">
        <v>101</v>
      </c>
      <c r="H56" s="69" t="s">
        <v>102</v>
      </c>
      <c r="I56" s="38"/>
      <c r="J56" s="7"/>
      <c r="K56" s="25"/>
      <c r="N56" s="25"/>
      <c r="O56" s="25"/>
      <c r="P56" s="7"/>
    </row>
    <row r="57" spans="1:16" x14ac:dyDescent="0.25">
      <c r="B57" s="13">
        <v>24.33</v>
      </c>
      <c r="C57" s="14">
        <v>0.02</v>
      </c>
      <c r="D57" s="15">
        <f>C57/B57</f>
        <v>8.2203041512535972E-4</v>
      </c>
      <c r="E57" s="54">
        <f>(D57)^2</f>
        <v>6.7573400339117119E-7</v>
      </c>
      <c r="F57" s="16">
        <f>(E57)+(E58)+(E59)</f>
        <v>6.8895814927218087E-6</v>
      </c>
      <c r="G57" s="17">
        <f>(F57)^(1/2)</f>
        <v>2.6248012291832327E-3</v>
      </c>
      <c r="H57" s="60">
        <f>807.2*G57</f>
        <v>2.1187395521967054</v>
      </c>
      <c r="I57" s="39"/>
    </row>
    <row r="58" spans="1:16" x14ac:dyDescent="0.25">
      <c r="B58" s="13">
        <v>113.2</v>
      </c>
      <c r="C58" s="14">
        <v>0.2</v>
      </c>
      <c r="D58" s="15">
        <f t="shared" ref="D58:D59" si="1">C58/B58</f>
        <v>1.7667844522968198E-3</v>
      </c>
      <c r="E58" s="54">
        <f t="shared" ref="E58:E59" si="2">(D58)^2</f>
        <v>3.1215273008777735E-6</v>
      </c>
      <c r="F58" s="16"/>
      <c r="G58" s="17"/>
      <c r="H58" s="60"/>
      <c r="I58" s="34"/>
    </row>
    <row r="59" spans="1:16" x14ac:dyDescent="0.25">
      <c r="B59" s="13">
        <v>3.4119999999999999</v>
      </c>
      <c r="C59" s="14">
        <v>6.0000000000000001E-3</v>
      </c>
      <c r="D59" s="15">
        <f t="shared" si="1"/>
        <v>1.7584994138335288E-3</v>
      </c>
      <c r="E59" s="54">
        <f t="shared" si="2"/>
        <v>3.0923201884528645E-6</v>
      </c>
      <c r="F59" s="16"/>
      <c r="G59" s="17"/>
      <c r="H59" s="60"/>
      <c r="I59" s="34"/>
    </row>
    <row r="60" spans="1:16" x14ac:dyDescent="0.25">
      <c r="B60" s="34"/>
      <c r="C60" s="34"/>
      <c r="D60" s="34"/>
      <c r="E60" s="34"/>
      <c r="F60" s="34"/>
      <c r="G60" s="34"/>
    </row>
    <row r="61" spans="1:16" x14ac:dyDescent="0.25">
      <c r="B61" s="34"/>
      <c r="C61" s="34"/>
      <c r="D61" s="34"/>
      <c r="E61" s="34"/>
      <c r="F61" s="34"/>
      <c r="G61" s="34"/>
    </row>
    <row r="67" spans="1:10" ht="24.75" x14ac:dyDescent="0.45">
      <c r="B67" s="3" t="s">
        <v>103</v>
      </c>
      <c r="J67" s="7"/>
    </row>
    <row r="75" spans="1:10" ht="19.5" x14ac:dyDescent="0.4">
      <c r="B75" s="25"/>
      <c r="D75" s="25"/>
      <c r="E75" s="25"/>
      <c r="F75" s="7"/>
    </row>
    <row r="76" spans="1:10" ht="19.5" x14ac:dyDescent="0.4">
      <c r="A76" s="5"/>
      <c r="B76" s="6" t="s">
        <v>2</v>
      </c>
      <c r="C76" s="6"/>
      <c r="D76" s="5"/>
      <c r="E76" s="5"/>
      <c r="F76" s="5"/>
      <c r="G76" s="5"/>
      <c r="H76" s="5"/>
    </row>
    <row r="78" spans="1:10" ht="17.25" x14ac:dyDescent="0.3">
      <c r="B78" s="8" t="s">
        <v>3</v>
      </c>
      <c r="C78" s="9" t="s">
        <v>92</v>
      </c>
      <c r="D78" s="10" t="s">
        <v>98</v>
      </c>
      <c r="E78" s="68" t="s">
        <v>101</v>
      </c>
      <c r="F78" s="11" t="s">
        <v>102</v>
      </c>
      <c r="H78" s="38"/>
    </row>
    <row r="79" spans="1:10" x14ac:dyDescent="0.25">
      <c r="B79" s="13">
        <v>6.8</v>
      </c>
      <c r="C79" s="14">
        <v>0.3</v>
      </c>
      <c r="D79" s="70">
        <f>C79/B79</f>
        <v>4.4117647058823532E-2</v>
      </c>
      <c r="E79" s="54">
        <f>D79*2</f>
        <v>8.8235294117647065E-2</v>
      </c>
      <c r="F79" s="16">
        <f>E79*46.2</f>
        <v>4.0764705882352947</v>
      </c>
      <c r="G79" s="34"/>
      <c r="H79" s="34"/>
    </row>
    <row r="80" spans="1:10" x14ac:dyDescent="0.25">
      <c r="B80" s="13"/>
      <c r="C80" s="14"/>
      <c r="D80" s="15"/>
      <c r="E80" s="54"/>
      <c r="F80" s="16"/>
      <c r="G80" s="34"/>
      <c r="H80" s="34"/>
    </row>
    <row r="81" spans="1:16" x14ac:dyDescent="0.25">
      <c r="B81" s="13"/>
      <c r="C81" s="14"/>
      <c r="D81" s="15"/>
      <c r="E81" s="54"/>
      <c r="F81" s="16"/>
      <c r="G81" s="34"/>
      <c r="H81" s="34"/>
    </row>
    <row r="89" spans="1:16" ht="24" x14ac:dyDescent="0.45">
      <c r="B89" s="3" t="s">
        <v>104</v>
      </c>
    </row>
    <row r="90" spans="1:16" ht="18.75" x14ac:dyDescent="0.4">
      <c r="A90" s="7"/>
      <c r="B90" s="71"/>
      <c r="C90" s="71"/>
      <c r="D90" s="7"/>
      <c r="E90" s="7"/>
      <c r="F90" s="7"/>
      <c r="G90" s="7"/>
      <c r="H90" s="7"/>
      <c r="I90" s="7"/>
      <c r="J90" s="7"/>
      <c r="L90" s="47"/>
      <c r="N90" s="47"/>
      <c r="O90" s="47"/>
      <c r="P90" s="7"/>
    </row>
    <row r="92" spans="1:16" ht="15.75" x14ac:dyDescent="0.25">
      <c r="A92" s="31"/>
      <c r="B92" s="32"/>
      <c r="C92" s="31"/>
      <c r="D92" s="31"/>
      <c r="E92" s="33"/>
      <c r="F92" s="35"/>
      <c r="G92" s="33"/>
      <c r="H92" s="31"/>
      <c r="I92" s="36"/>
      <c r="J92" s="37"/>
    </row>
    <row r="93" spans="1:16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6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6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6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98" spans="1:9" ht="19.5" x14ac:dyDescent="0.4">
      <c r="A98" s="5"/>
      <c r="B98" s="6" t="s">
        <v>2</v>
      </c>
      <c r="C98" s="6"/>
      <c r="D98" s="5"/>
      <c r="E98" s="5"/>
      <c r="F98" s="5"/>
      <c r="G98" s="5"/>
      <c r="H98" s="5"/>
    </row>
    <row r="100" spans="1:9" ht="17.25" x14ac:dyDescent="0.3">
      <c r="B100" s="48" t="s">
        <v>105</v>
      </c>
      <c r="C100" s="63" t="s">
        <v>106</v>
      </c>
      <c r="D100" s="10" t="s">
        <v>101</v>
      </c>
      <c r="E100" s="68" t="s">
        <v>102</v>
      </c>
    </row>
    <row r="101" spans="1:9" x14ac:dyDescent="0.25">
      <c r="B101" s="13">
        <f>2.4*10^-4</f>
        <v>2.4000000000000001E-4</v>
      </c>
      <c r="C101" s="14">
        <f>-LOG(B101)</f>
        <v>3.6197887582883941</v>
      </c>
      <c r="D101" s="15">
        <f>0.2/2.4</f>
        <v>8.3333333333333343E-2</v>
      </c>
      <c r="E101" s="54">
        <f>0.434*D101</f>
        <v>3.6166666666666673E-2</v>
      </c>
    </row>
    <row r="102" spans="1:9" x14ac:dyDescent="0.25">
      <c r="B102" s="13"/>
      <c r="C102" s="14"/>
      <c r="D102" s="15"/>
      <c r="E102" s="54"/>
    </row>
    <row r="103" spans="1:9" x14ac:dyDescent="0.25">
      <c r="B103" s="13"/>
      <c r="C103" s="14"/>
      <c r="D103" s="15"/>
      <c r="E103" s="54"/>
    </row>
    <row r="104" spans="1:9" ht="15.75" x14ac:dyDescent="0.25">
      <c r="I104" s="38"/>
    </row>
    <row r="105" spans="1:9" x14ac:dyDescent="0.25">
      <c r="I105" s="39"/>
    </row>
    <row r="106" spans="1:9" ht="18.75" x14ac:dyDescent="0.3">
      <c r="B106" s="23" t="s">
        <v>8</v>
      </c>
      <c r="C106" s="24"/>
      <c r="D106" s="24"/>
      <c r="I106" s="34"/>
    </row>
    <row r="107" spans="1:9" ht="18.75" x14ac:dyDescent="0.35">
      <c r="B107" s="26" t="s">
        <v>107</v>
      </c>
      <c r="C107" s="27" t="s">
        <v>40</v>
      </c>
      <c r="D107" s="27"/>
      <c r="E107" s="27"/>
      <c r="F107" s="62"/>
      <c r="I107" s="34"/>
    </row>
    <row r="108" spans="1:9" ht="18.75" x14ac:dyDescent="0.35">
      <c r="B108" s="26" t="s">
        <v>108</v>
      </c>
      <c r="C108" s="27" t="s">
        <v>42</v>
      </c>
      <c r="D108" s="27"/>
      <c r="E108" s="27"/>
      <c r="F108" s="62"/>
    </row>
    <row r="109" spans="1:9" ht="18.75" x14ac:dyDescent="0.35">
      <c r="B109" s="26" t="s">
        <v>109</v>
      </c>
      <c r="C109" s="27" t="s">
        <v>44</v>
      </c>
      <c r="D109" s="27"/>
      <c r="E109" s="27"/>
      <c r="F109" s="62"/>
    </row>
    <row r="110" spans="1:9" ht="19.5" x14ac:dyDescent="0.4">
      <c r="A110" s="7"/>
      <c r="B110" s="26" t="s">
        <v>110</v>
      </c>
      <c r="C110" s="27" t="s">
        <v>111</v>
      </c>
      <c r="D110" s="27"/>
      <c r="E110" s="27"/>
      <c r="F110" s="62"/>
      <c r="G110" s="25"/>
      <c r="H110" s="7"/>
    </row>
    <row r="111" spans="1:9" ht="18.75" x14ac:dyDescent="0.35">
      <c r="B111" s="26" t="s">
        <v>112</v>
      </c>
      <c r="C111" s="27" t="s">
        <v>113</v>
      </c>
      <c r="D111" s="27"/>
      <c r="E111" s="27"/>
      <c r="F111" s="62"/>
    </row>
    <row r="112" spans="1:9" ht="18.75" x14ac:dyDescent="0.35">
      <c r="B112" s="26" t="s">
        <v>114</v>
      </c>
      <c r="C112" s="27" t="s">
        <v>115</v>
      </c>
      <c r="D112" s="27"/>
      <c r="E112" s="27"/>
      <c r="F112" s="62"/>
    </row>
    <row r="113" spans="2:6" ht="15.75" x14ac:dyDescent="0.25">
      <c r="B113" s="26" t="s">
        <v>116</v>
      </c>
      <c r="C113" s="27" t="s">
        <v>46</v>
      </c>
      <c r="D113" s="27"/>
      <c r="E113" s="27"/>
      <c r="F113" s="62"/>
    </row>
    <row r="114" spans="2:6" ht="20.25" x14ac:dyDescent="0.35">
      <c r="B114" s="26" t="s">
        <v>117</v>
      </c>
      <c r="C114" s="27" t="s">
        <v>118</v>
      </c>
      <c r="D114" s="27"/>
      <c r="E114" s="27"/>
      <c r="F114" s="62"/>
    </row>
    <row r="115" spans="2:6" ht="20.25" x14ac:dyDescent="0.35">
      <c r="B115" s="26" t="s">
        <v>119</v>
      </c>
      <c r="C115" s="27" t="s">
        <v>120</v>
      </c>
      <c r="D115" s="27"/>
      <c r="E115" s="27"/>
      <c r="F115" s="62"/>
    </row>
    <row r="116" spans="2:6" ht="20.25" x14ac:dyDescent="0.35">
      <c r="B116" s="26" t="s">
        <v>121</v>
      </c>
      <c r="C116" s="27" t="s">
        <v>122</v>
      </c>
      <c r="D116" s="27"/>
      <c r="E116" s="27"/>
      <c r="F116" s="62"/>
    </row>
    <row r="117" spans="2:6" ht="18.75" x14ac:dyDescent="0.25">
      <c r="B117" s="26" t="s">
        <v>123</v>
      </c>
      <c r="C117" s="27" t="s">
        <v>124</v>
      </c>
      <c r="D117" s="27"/>
      <c r="E117" s="27"/>
      <c r="F117" s="62"/>
    </row>
    <row r="118" spans="2:6" ht="15.75" x14ac:dyDescent="0.25">
      <c r="B118" s="26" t="s">
        <v>125</v>
      </c>
      <c r="C118" s="27" t="s">
        <v>126</v>
      </c>
      <c r="D118" s="27"/>
      <c r="E118" s="27"/>
      <c r="F118" s="62"/>
    </row>
    <row r="119" spans="2:6" ht="15.75" x14ac:dyDescent="0.25">
      <c r="B119" s="26" t="s">
        <v>127</v>
      </c>
      <c r="C119" s="27" t="s">
        <v>128</v>
      </c>
      <c r="D119" s="27"/>
      <c r="E119" s="27"/>
      <c r="F119" s="62"/>
    </row>
    <row r="120" spans="2:6" ht="18.75" x14ac:dyDescent="0.35">
      <c r="B120" s="26" t="s">
        <v>129</v>
      </c>
      <c r="C120" s="27" t="s">
        <v>40</v>
      </c>
      <c r="D120" s="27"/>
      <c r="E120" s="27"/>
      <c r="F120" s="62"/>
    </row>
    <row r="121" spans="2:6" ht="18.75" x14ac:dyDescent="0.35">
      <c r="B121" s="26" t="s">
        <v>130</v>
      </c>
      <c r="C121" s="27" t="s">
        <v>42</v>
      </c>
      <c r="D121" s="27"/>
      <c r="E121" s="27"/>
      <c r="F121" s="62"/>
    </row>
    <row r="122" spans="2:6" ht="18.75" x14ac:dyDescent="0.35">
      <c r="B122" s="26" t="s">
        <v>131</v>
      </c>
      <c r="C122" s="27" t="s">
        <v>44</v>
      </c>
      <c r="D122" s="27"/>
      <c r="E122" s="27"/>
      <c r="F122" s="62"/>
    </row>
    <row r="123" spans="2:6" ht="18.75" x14ac:dyDescent="0.35">
      <c r="B123" s="26" t="s">
        <v>132</v>
      </c>
      <c r="C123" s="27" t="s">
        <v>111</v>
      </c>
      <c r="D123" s="27"/>
      <c r="E123" s="27"/>
      <c r="F123" s="62"/>
    </row>
    <row r="124" spans="2:6" ht="18.75" x14ac:dyDescent="0.35">
      <c r="B124" s="26" t="s">
        <v>133</v>
      </c>
      <c r="C124" s="27" t="s">
        <v>113</v>
      </c>
      <c r="D124" s="27"/>
      <c r="E124" s="27"/>
      <c r="F124" s="62"/>
    </row>
    <row r="125" spans="2:6" ht="18.75" x14ac:dyDescent="0.35">
      <c r="B125" s="26" t="s">
        <v>134</v>
      </c>
      <c r="C125" s="27" t="s">
        <v>115</v>
      </c>
      <c r="D125" s="27"/>
      <c r="E125" s="27"/>
      <c r="F125" s="62"/>
    </row>
    <row r="126" spans="2:6" ht="18.75" x14ac:dyDescent="0.35">
      <c r="B126" s="26" t="s">
        <v>135</v>
      </c>
      <c r="C126" s="27" t="s">
        <v>136</v>
      </c>
      <c r="D126" s="27"/>
      <c r="E126" s="27"/>
      <c r="F126" s="62"/>
    </row>
    <row r="127" spans="2:6" ht="18.75" x14ac:dyDescent="0.35">
      <c r="B127" s="26" t="s">
        <v>137</v>
      </c>
      <c r="C127" s="27" t="s">
        <v>138</v>
      </c>
      <c r="D127" s="27"/>
      <c r="E127" s="27"/>
      <c r="F127" s="62"/>
    </row>
    <row r="128" spans="2:6" ht="18.75" x14ac:dyDescent="0.35">
      <c r="B128" s="26" t="s">
        <v>139</v>
      </c>
      <c r="C128" s="27" t="s">
        <v>140</v>
      </c>
      <c r="D128" s="27"/>
      <c r="E128" s="27"/>
      <c r="F128" s="62"/>
    </row>
    <row r="129" spans="1:8" ht="20.25" x14ac:dyDescent="0.35">
      <c r="B129" s="26" t="s">
        <v>141</v>
      </c>
      <c r="C129" s="27" t="s">
        <v>142</v>
      </c>
      <c r="D129" s="27"/>
      <c r="E129" s="27"/>
      <c r="F129" s="62"/>
    </row>
    <row r="130" spans="1:8" ht="20.25" x14ac:dyDescent="0.35">
      <c r="B130" s="26" t="s">
        <v>143</v>
      </c>
      <c r="C130" s="27" t="s">
        <v>144</v>
      </c>
      <c r="D130" s="27"/>
      <c r="E130" s="27"/>
      <c r="F130" s="62"/>
    </row>
    <row r="131" spans="1:8" ht="20.25" x14ac:dyDescent="0.35">
      <c r="B131" s="26" t="s">
        <v>145</v>
      </c>
      <c r="C131" s="27" t="s">
        <v>146</v>
      </c>
      <c r="D131" s="27"/>
      <c r="E131" s="27"/>
      <c r="F131" s="62"/>
    </row>
    <row r="132" spans="1:8" ht="18.75" x14ac:dyDescent="0.25">
      <c r="B132" s="26" t="s">
        <v>147</v>
      </c>
      <c r="C132" s="27" t="s">
        <v>148</v>
      </c>
      <c r="D132" s="27"/>
      <c r="E132" s="27"/>
      <c r="F132" s="62"/>
    </row>
    <row r="133" spans="1:8" ht="15.75" x14ac:dyDescent="0.25">
      <c r="B133" s="26" t="s">
        <v>149</v>
      </c>
      <c r="C133" s="27" t="s">
        <v>128</v>
      </c>
      <c r="D133" s="27"/>
      <c r="E133" s="27"/>
      <c r="F133" s="62"/>
    </row>
    <row r="134" spans="1:8" ht="15.75" x14ac:dyDescent="0.25">
      <c r="B134" s="26" t="s">
        <v>150</v>
      </c>
      <c r="C134" s="27" t="s">
        <v>126</v>
      </c>
      <c r="D134" s="27"/>
      <c r="E134" s="27"/>
      <c r="F134" s="62"/>
    </row>
    <row r="135" spans="1:8" ht="15.75" x14ac:dyDescent="0.25">
      <c r="B135" s="26" t="s">
        <v>151</v>
      </c>
      <c r="C135" s="27" t="s">
        <v>152</v>
      </c>
      <c r="D135" s="27"/>
      <c r="E135" s="27"/>
      <c r="F135" s="62"/>
    </row>
    <row r="136" spans="1:8" ht="15.75" x14ac:dyDescent="0.25">
      <c r="B136" s="26" t="s">
        <v>153</v>
      </c>
      <c r="C136" s="27" t="s">
        <v>154</v>
      </c>
      <c r="D136" s="27"/>
      <c r="E136" s="27"/>
      <c r="F136" s="62"/>
    </row>
    <row r="137" spans="1:8" ht="15.75" x14ac:dyDescent="0.25">
      <c r="B137" s="26" t="s">
        <v>155</v>
      </c>
      <c r="C137" s="27" t="s">
        <v>156</v>
      </c>
      <c r="D137" s="27"/>
      <c r="E137" s="27"/>
      <c r="F137" s="62"/>
    </row>
    <row r="138" spans="1:8" ht="15.75" x14ac:dyDescent="0.25">
      <c r="B138" s="26" t="s">
        <v>157</v>
      </c>
      <c r="C138" s="27" t="s">
        <v>128</v>
      </c>
      <c r="D138" s="27"/>
      <c r="E138" s="27"/>
      <c r="F138" s="62"/>
    </row>
    <row r="139" spans="1:8" ht="15.75" x14ac:dyDescent="0.25">
      <c r="B139" s="26" t="s">
        <v>158</v>
      </c>
      <c r="C139" s="27" t="s">
        <v>126</v>
      </c>
      <c r="D139" s="27"/>
      <c r="E139" s="27"/>
      <c r="F139" s="62"/>
    </row>
    <row r="140" spans="1:8" ht="15.75" x14ac:dyDescent="0.25">
      <c r="B140" s="26" t="s">
        <v>159</v>
      </c>
      <c r="C140" s="27" t="s">
        <v>160</v>
      </c>
      <c r="D140" s="27"/>
      <c r="E140" s="27"/>
      <c r="F140" s="62"/>
    </row>
    <row r="141" spans="1:8" ht="15.75" x14ac:dyDescent="0.25">
      <c r="B141" s="26" t="s">
        <v>161</v>
      </c>
      <c r="C141" s="27" t="s">
        <v>162</v>
      </c>
      <c r="D141" s="27"/>
      <c r="E141" s="27"/>
      <c r="F141" s="62"/>
    </row>
    <row r="142" spans="1:8" ht="15.75" x14ac:dyDescent="0.25">
      <c r="B142" s="26" t="s">
        <v>163</v>
      </c>
      <c r="C142" s="27" t="s">
        <v>128</v>
      </c>
      <c r="D142" s="27"/>
      <c r="E142" s="27"/>
      <c r="F142" s="62"/>
    </row>
    <row r="143" spans="1:8" ht="19.5" x14ac:dyDescent="0.4">
      <c r="A143" s="7"/>
      <c r="B143" s="26" t="s">
        <v>164</v>
      </c>
      <c r="C143" s="27" t="s">
        <v>126</v>
      </c>
      <c r="D143" s="27"/>
      <c r="E143" s="27"/>
      <c r="F143" s="62"/>
      <c r="G143" s="25"/>
      <c r="H143" s="7"/>
    </row>
    <row r="146" spans="1:1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212" spans="1:16" ht="19.5" x14ac:dyDescent="0.4">
      <c r="A212" s="7"/>
      <c r="B212" s="30"/>
      <c r="C212" s="30"/>
      <c r="D212" s="7"/>
      <c r="E212" s="7"/>
      <c r="F212" s="7"/>
      <c r="G212" s="7"/>
      <c r="H212" s="7"/>
      <c r="I212" s="7"/>
      <c r="K212" s="25"/>
      <c r="N212" s="25"/>
      <c r="O212" s="25"/>
      <c r="P212" s="7"/>
    </row>
    <row r="214" spans="1:16" ht="15.75" x14ac:dyDescent="0.25">
      <c r="B214" s="31"/>
      <c r="C214" s="31"/>
      <c r="D214" s="32"/>
      <c r="E214" s="31"/>
      <c r="F214" s="31"/>
      <c r="G214" s="31"/>
      <c r="H214" s="33"/>
    </row>
    <row r="215" spans="1:16" x14ac:dyDescent="0.25">
      <c r="B215" s="34"/>
      <c r="C215" s="34"/>
      <c r="D215" s="34"/>
      <c r="E215" s="34"/>
      <c r="F215" s="34"/>
      <c r="G215" s="34"/>
      <c r="H215" s="34"/>
    </row>
    <row r="216" spans="1:16" x14ac:dyDescent="0.25">
      <c r="B216" s="34"/>
      <c r="C216" s="34"/>
      <c r="D216" s="34"/>
      <c r="E216" s="34"/>
      <c r="F216" s="34"/>
      <c r="G216" s="34"/>
      <c r="H216" s="34"/>
    </row>
    <row r="217" spans="1:16" x14ac:dyDescent="0.25">
      <c r="B217" s="34"/>
      <c r="C217" s="34"/>
      <c r="D217" s="34"/>
      <c r="E217" s="34"/>
      <c r="F217" s="34"/>
      <c r="G217" s="34"/>
      <c r="H217" s="34"/>
    </row>
    <row r="239" spans="1:16" ht="19.5" x14ac:dyDescent="0.4">
      <c r="A239" s="7"/>
      <c r="B239" s="30"/>
      <c r="C239" s="30"/>
      <c r="D239" s="7"/>
      <c r="E239" s="7"/>
      <c r="F239" s="7"/>
      <c r="G239" s="7"/>
      <c r="H239" s="7"/>
      <c r="I239" s="7"/>
      <c r="K239" s="25"/>
      <c r="N239" s="25"/>
      <c r="O239" s="25"/>
      <c r="P239" s="7"/>
    </row>
    <row r="241" spans="1:8" ht="15.75" x14ac:dyDescent="0.25">
      <c r="A241" s="31"/>
      <c r="B241" s="33"/>
      <c r="C241" s="31"/>
      <c r="D241" s="31"/>
      <c r="E241" s="38"/>
      <c r="F241" s="38"/>
    </row>
    <row r="242" spans="1:8" x14ac:dyDescent="0.25">
      <c r="A242" s="34"/>
      <c r="B242" s="34"/>
      <c r="C242" s="34"/>
      <c r="D242" s="34"/>
      <c r="E242" s="34"/>
      <c r="F242" s="34"/>
    </row>
    <row r="243" spans="1:8" x14ac:dyDescent="0.25">
      <c r="A243" s="34"/>
      <c r="B243" s="34"/>
      <c r="C243" s="34"/>
      <c r="D243" s="34"/>
      <c r="E243" s="34"/>
      <c r="F243" s="34"/>
    </row>
    <row r="244" spans="1:8" x14ac:dyDescent="0.25">
      <c r="A244" s="34"/>
      <c r="B244" s="34"/>
      <c r="C244" s="34"/>
      <c r="D244" s="34"/>
      <c r="E244" s="34"/>
      <c r="F244" s="34"/>
    </row>
    <row r="245" spans="1:8" x14ac:dyDescent="0.25">
      <c r="A245" s="34"/>
      <c r="B245" s="34"/>
      <c r="C245" s="34"/>
      <c r="D245" s="34"/>
      <c r="E245" s="34"/>
      <c r="F245" s="34"/>
    </row>
    <row r="246" spans="1:8" x14ac:dyDescent="0.25">
      <c r="A246" s="34"/>
      <c r="B246" s="34"/>
      <c r="C246" s="34"/>
      <c r="D246" s="34"/>
      <c r="E246" s="34"/>
      <c r="F246" s="34"/>
    </row>
    <row r="247" spans="1:8" ht="15.75" x14ac:dyDescent="0.25">
      <c r="A247" s="34"/>
      <c r="B247" s="34"/>
      <c r="C247" s="34"/>
      <c r="D247" s="34"/>
      <c r="E247" s="34"/>
      <c r="F247" s="34"/>
      <c r="G247" s="41"/>
      <c r="H247" s="41"/>
    </row>
    <row r="249" spans="1:8" ht="15.75" x14ac:dyDescent="0.25">
      <c r="A249" s="31"/>
      <c r="B249" s="33"/>
      <c r="C249" s="31"/>
      <c r="D249" s="31"/>
      <c r="E249" s="38"/>
      <c r="F249" s="38"/>
    </row>
    <row r="250" spans="1:8" x14ac:dyDescent="0.25">
      <c r="A250" s="34"/>
      <c r="B250" s="34"/>
      <c r="C250" s="34"/>
      <c r="D250" s="34"/>
      <c r="E250" s="34"/>
      <c r="F250" s="34"/>
    </row>
    <row r="251" spans="1:8" x14ac:dyDescent="0.25">
      <c r="A251" s="34"/>
      <c r="B251" s="34"/>
      <c r="C251" s="34"/>
      <c r="D251" s="34"/>
      <c r="E251" s="34"/>
      <c r="F251" s="34"/>
    </row>
    <row r="252" spans="1:8" x14ac:dyDescent="0.25">
      <c r="A252" s="34"/>
      <c r="B252" s="34"/>
      <c r="C252" s="34"/>
      <c r="D252" s="34"/>
      <c r="E252" s="34"/>
      <c r="F252" s="34"/>
    </row>
    <row r="253" spans="1:8" x14ac:dyDescent="0.25">
      <c r="A253" s="34"/>
      <c r="B253" s="34"/>
      <c r="C253" s="34"/>
      <c r="D253" s="34"/>
      <c r="E253" s="34"/>
      <c r="F253" s="34"/>
    </row>
    <row r="254" spans="1:8" x14ac:dyDescent="0.25">
      <c r="A254" s="34"/>
      <c r="B254" s="34"/>
      <c r="C254" s="34"/>
      <c r="D254" s="34"/>
      <c r="E254" s="34"/>
      <c r="F254" s="34"/>
    </row>
    <row r="255" spans="1:8" x14ac:dyDescent="0.25">
      <c r="A255" s="34"/>
      <c r="B255" s="34"/>
      <c r="C255" s="34"/>
      <c r="D255" s="34"/>
      <c r="E255" s="34"/>
      <c r="F255" s="34"/>
    </row>
    <row r="256" spans="1:8" x14ac:dyDescent="0.25">
      <c r="A256" s="34"/>
      <c r="B256" s="34"/>
      <c r="C256" s="34"/>
      <c r="D256" s="34"/>
      <c r="E256" s="34"/>
      <c r="F256" s="34"/>
    </row>
    <row r="277" spans="1:16" ht="19.5" x14ac:dyDescent="0.4">
      <c r="A277" s="7"/>
      <c r="B277" s="30"/>
      <c r="C277" s="30"/>
      <c r="D277" s="7"/>
      <c r="E277" s="7"/>
      <c r="F277" s="7"/>
      <c r="G277" s="7"/>
      <c r="H277" s="7"/>
      <c r="I277" s="7"/>
      <c r="K277" s="25"/>
      <c r="N277" s="25"/>
      <c r="O277" s="25"/>
      <c r="P277" s="7"/>
    </row>
    <row r="279" spans="1:16" ht="15.75" x14ac:dyDescent="0.25">
      <c r="A279" s="31"/>
      <c r="B279" s="32"/>
      <c r="C279" s="31"/>
      <c r="D279" s="33"/>
      <c r="E279" s="33"/>
      <c r="F279" s="33"/>
      <c r="G279" s="38"/>
      <c r="H279" s="33"/>
    </row>
    <row r="280" spans="1:16" x14ac:dyDescent="0.25">
      <c r="A280" s="34"/>
      <c r="B280" s="34"/>
      <c r="C280" s="34"/>
      <c r="D280" s="34"/>
      <c r="E280" s="34"/>
      <c r="F280" s="34"/>
      <c r="G280" s="34"/>
      <c r="H280" s="34"/>
    </row>
    <row r="281" spans="1:16" x14ac:dyDescent="0.25">
      <c r="A281" s="34"/>
      <c r="B281" s="34"/>
      <c r="C281" s="34"/>
      <c r="D281" s="34"/>
      <c r="E281" s="34"/>
      <c r="F281" s="34"/>
      <c r="G281" s="34"/>
      <c r="H281" s="34"/>
    </row>
    <row r="282" spans="1:16" x14ac:dyDescent="0.25">
      <c r="A282" s="34"/>
      <c r="B282" s="34"/>
      <c r="C282" s="34"/>
      <c r="D282" s="34"/>
      <c r="E282" s="34"/>
      <c r="F282" s="34"/>
      <c r="G282" s="34"/>
      <c r="H282" s="34"/>
    </row>
    <row r="283" spans="1:16" x14ac:dyDescent="0.25">
      <c r="A283" s="34"/>
      <c r="B283" s="34"/>
      <c r="C283" s="34"/>
      <c r="D283" s="34"/>
      <c r="E283" s="34"/>
      <c r="F283" s="34"/>
      <c r="G283" s="34"/>
      <c r="H283" s="34"/>
    </row>
    <row r="309" spans="1:16" ht="19.5" x14ac:dyDescent="0.4">
      <c r="A309" s="7"/>
      <c r="B309" s="30"/>
      <c r="C309" s="30"/>
      <c r="D309" s="7"/>
      <c r="E309" s="7"/>
      <c r="F309" s="7"/>
      <c r="G309" s="7"/>
      <c r="H309" s="7"/>
      <c r="I309" s="7"/>
      <c r="K309" s="25"/>
      <c r="N309" s="25"/>
      <c r="O309" s="25"/>
      <c r="P309" s="7"/>
    </row>
    <row r="311" spans="1:16" ht="15.75" x14ac:dyDescent="0.25">
      <c r="A311" s="31"/>
      <c r="B311" s="33"/>
      <c r="C311" s="31"/>
      <c r="D311" s="31"/>
      <c r="E311" s="38"/>
      <c r="F311" s="38"/>
    </row>
    <row r="312" spans="1:16" x14ac:dyDescent="0.25">
      <c r="A312" s="34"/>
      <c r="B312" s="34"/>
      <c r="C312" s="34"/>
      <c r="D312" s="34"/>
      <c r="E312" s="34"/>
      <c r="F312" s="34"/>
    </row>
    <row r="313" spans="1:16" x14ac:dyDescent="0.25">
      <c r="A313" s="34"/>
      <c r="B313" s="34"/>
      <c r="C313" s="34"/>
      <c r="D313" s="34"/>
      <c r="E313" s="34"/>
      <c r="F313" s="34"/>
    </row>
    <row r="314" spans="1:16" ht="15.75" x14ac:dyDescent="0.25">
      <c r="A314" s="34"/>
      <c r="B314" s="34"/>
      <c r="C314" s="34"/>
      <c r="D314" s="34"/>
      <c r="E314" s="34"/>
      <c r="F314" s="38"/>
      <c r="G314" s="42"/>
      <c r="H314" s="31"/>
      <c r="I314" s="31"/>
    </row>
    <row r="315" spans="1:16" x14ac:dyDescent="0.25">
      <c r="A315" s="34"/>
      <c r="B315" s="34"/>
      <c r="C315" s="34"/>
      <c r="D315" s="34"/>
      <c r="E315" s="34"/>
      <c r="F315" s="34"/>
      <c r="G315" s="43"/>
      <c r="H315" s="43"/>
      <c r="I315" s="43"/>
    </row>
    <row r="316" spans="1:16" x14ac:dyDescent="0.25">
      <c r="A316" s="34"/>
      <c r="B316" s="34"/>
      <c r="C316" s="34"/>
      <c r="D316" s="34"/>
      <c r="E316" s="34"/>
      <c r="F316" s="34"/>
    </row>
    <row r="317" spans="1:16" ht="15.75" x14ac:dyDescent="0.25">
      <c r="A317" s="31"/>
      <c r="B317" s="33"/>
      <c r="C317" s="31"/>
      <c r="D317" s="31"/>
      <c r="E317" s="38"/>
      <c r="F317" s="38"/>
    </row>
    <row r="318" spans="1:16" x14ac:dyDescent="0.25">
      <c r="A318" s="34"/>
      <c r="B318" s="34"/>
      <c r="C318" s="34"/>
      <c r="D318" s="34"/>
      <c r="E318" s="34"/>
      <c r="F318" s="34"/>
    </row>
    <row r="319" spans="1:16" x14ac:dyDescent="0.25">
      <c r="A319" s="34"/>
      <c r="B319" s="34"/>
      <c r="C319" s="34"/>
      <c r="D319" s="34"/>
      <c r="E319" s="34"/>
      <c r="F319" s="34"/>
    </row>
    <row r="320" spans="1:16" x14ac:dyDescent="0.25">
      <c r="A320" s="34"/>
      <c r="B320" s="34"/>
      <c r="C320" s="34"/>
      <c r="D320" s="34"/>
      <c r="E320" s="34"/>
      <c r="F320" s="34"/>
    </row>
    <row r="323" spans="1:6" x14ac:dyDescent="0.25">
      <c r="A323" s="34"/>
      <c r="B323" s="34"/>
      <c r="C323" s="34"/>
      <c r="D323" s="34"/>
      <c r="E323" s="34"/>
      <c r="F323" s="34"/>
    </row>
    <row r="324" spans="1:6" x14ac:dyDescent="0.25">
      <c r="A324" s="34"/>
      <c r="B324" s="34"/>
      <c r="C324" s="34"/>
      <c r="D324" s="34"/>
      <c r="E324" s="34"/>
      <c r="F324" s="34"/>
    </row>
    <row r="325" spans="1:6" x14ac:dyDescent="0.25">
      <c r="A325" s="34"/>
      <c r="B325" s="34"/>
      <c r="C325" s="34"/>
      <c r="D325" s="34"/>
      <c r="E325" s="34"/>
      <c r="F325" s="34"/>
    </row>
    <row r="326" spans="1:6" x14ac:dyDescent="0.25">
      <c r="A326" s="34"/>
      <c r="B326" s="34"/>
      <c r="C326" s="34"/>
      <c r="D326" s="34"/>
      <c r="E326" s="34"/>
      <c r="F326" s="34"/>
    </row>
    <row r="341" spans="1:16" ht="19.5" x14ac:dyDescent="0.4">
      <c r="A341" s="7"/>
      <c r="B341" s="30"/>
      <c r="C341" s="30"/>
      <c r="D341" s="7"/>
      <c r="E341" s="7"/>
      <c r="F341" s="7"/>
      <c r="G341" s="7"/>
      <c r="H341" s="7"/>
      <c r="I341" s="7"/>
      <c r="K341" s="25"/>
      <c r="N341" s="25"/>
      <c r="O341" s="25"/>
      <c r="P341" s="7"/>
    </row>
    <row r="343" spans="1:16" ht="15.75" x14ac:dyDescent="0.25">
      <c r="A343" s="31"/>
      <c r="B343" s="31"/>
      <c r="C343" s="31"/>
      <c r="D343" s="32"/>
      <c r="E343" s="38"/>
      <c r="F343" s="38"/>
      <c r="G343" s="43"/>
      <c r="H343" s="31"/>
      <c r="I343" s="31"/>
    </row>
    <row r="344" spans="1:16" x14ac:dyDescent="0.25">
      <c r="A344" s="34"/>
      <c r="B344" s="34"/>
      <c r="C344" s="34"/>
      <c r="D344" s="34"/>
      <c r="E344" s="34"/>
      <c r="F344" s="34"/>
      <c r="G344" s="44"/>
      <c r="H344" s="44"/>
      <c r="I344" s="44"/>
    </row>
    <row r="345" spans="1:16" x14ac:dyDescent="0.25">
      <c r="A345" s="34"/>
      <c r="B345" s="34"/>
      <c r="C345" s="34"/>
      <c r="D345" s="34"/>
      <c r="E345" s="34"/>
      <c r="F345" s="34"/>
      <c r="G345" s="44"/>
      <c r="H345" s="44"/>
      <c r="I345" s="44"/>
    </row>
    <row r="346" spans="1:16" x14ac:dyDescent="0.25">
      <c r="A346" s="34"/>
      <c r="B346" s="34"/>
      <c r="C346" s="34"/>
      <c r="D346" s="34"/>
      <c r="E346" s="34"/>
      <c r="F346" s="34"/>
      <c r="G346" s="44"/>
      <c r="H346" s="44"/>
      <c r="I346" s="44"/>
    </row>
    <row r="347" spans="1:16" x14ac:dyDescent="0.25">
      <c r="A347" s="34"/>
      <c r="B347" s="34"/>
      <c r="C347" s="34"/>
      <c r="D347" s="34"/>
      <c r="E347" s="34"/>
      <c r="F347" s="34"/>
      <c r="G347" s="44"/>
      <c r="H347" s="44"/>
      <c r="I347" s="44"/>
    </row>
    <row r="348" spans="1:16" x14ac:dyDescent="0.25">
      <c r="A348" s="34"/>
      <c r="B348" s="34"/>
      <c r="C348" s="34"/>
      <c r="D348" s="34"/>
      <c r="E348" s="34"/>
      <c r="F348" s="34"/>
      <c r="G348" s="44"/>
      <c r="H348" s="44"/>
      <c r="I348" s="44"/>
    </row>
    <row r="349" spans="1:16" x14ac:dyDescent="0.25">
      <c r="A349" s="34"/>
      <c r="B349" s="34"/>
      <c r="C349" s="34"/>
      <c r="D349" s="34"/>
      <c r="E349" s="34"/>
      <c r="F349" s="34"/>
      <c r="G349" s="44"/>
      <c r="H349" s="44"/>
      <c r="I349" s="44"/>
    </row>
    <row r="350" spans="1:16" x14ac:dyDescent="0.25">
      <c r="A350" s="44"/>
      <c r="B350" s="34"/>
      <c r="C350" s="34"/>
      <c r="D350" s="44"/>
      <c r="E350" s="44"/>
      <c r="F350" s="34"/>
      <c r="G350" s="44"/>
      <c r="H350" s="44"/>
      <c r="I350" s="44"/>
    </row>
    <row r="351" spans="1:16" x14ac:dyDescent="0.25">
      <c r="A351" s="34"/>
      <c r="B351" s="34"/>
      <c r="C351" s="34"/>
      <c r="D351" s="44"/>
      <c r="E351" s="44"/>
      <c r="F351" s="34"/>
      <c r="G351" s="44"/>
      <c r="H351" s="44"/>
      <c r="I351" s="44"/>
    </row>
    <row r="353" spans="1:16" ht="15.75" x14ac:dyDescent="0.25">
      <c r="B353" s="33"/>
      <c r="C353" s="31"/>
      <c r="D353" s="31"/>
      <c r="E353" s="38"/>
      <c r="F353" s="38"/>
    </row>
    <row r="354" spans="1:16" x14ac:dyDescent="0.25">
      <c r="B354" s="34"/>
      <c r="C354" s="34"/>
      <c r="D354" s="34"/>
      <c r="E354" s="34"/>
      <c r="F354" s="34"/>
    </row>
    <row r="355" spans="1:16" x14ac:dyDescent="0.25">
      <c r="B355" s="34"/>
      <c r="C355" s="34"/>
      <c r="D355" s="34"/>
      <c r="E355" s="34"/>
      <c r="F355" s="34"/>
    </row>
    <row r="356" spans="1:16" x14ac:dyDescent="0.25">
      <c r="B356" s="34"/>
      <c r="C356" s="34"/>
      <c r="D356" s="34"/>
      <c r="E356" s="34"/>
      <c r="F356" s="34"/>
    </row>
    <row r="357" spans="1:16" x14ac:dyDescent="0.25">
      <c r="B357" s="34"/>
      <c r="C357" s="34"/>
      <c r="D357" s="34"/>
      <c r="E357" s="34"/>
      <c r="F357" s="34"/>
    </row>
    <row r="358" spans="1:16" x14ac:dyDescent="0.25">
      <c r="B358" s="34"/>
      <c r="C358" s="34"/>
      <c r="D358" s="34"/>
      <c r="E358" s="34"/>
      <c r="F358" s="34"/>
    </row>
    <row r="359" spans="1:16" x14ac:dyDescent="0.25">
      <c r="B359" s="34"/>
      <c r="C359" s="34"/>
      <c r="D359" s="34"/>
      <c r="E359" s="34"/>
      <c r="F359" s="34"/>
    </row>
    <row r="360" spans="1:16" x14ac:dyDescent="0.25">
      <c r="B360" s="34"/>
      <c r="C360" s="34"/>
      <c r="D360" s="34"/>
      <c r="E360" s="34"/>
      <c r="F360" s="34"/>
    </row>
    <row r="368" spans="1:16" ht="19.5" x14ac:dyDescent="0.4">
      <c r="A368" s="7"/>
      <c r="B368" s="30"/>
      <c r="C368" s="30"/>
      <c r="D368" s="7"/>
      <c r="E368" s="7"/>
      <c r="F368" s="7"/>
      <c r="G368" s="7"/>
      <c r="H368" s="7"/>
      <c r="I368" s="7"/>
      <c r="K368" s="25"/>
      <c r="N368" s="25"/>
      <c r="O368" s="25"/>
      <c r="P368" s="7"/>
    </row>
    <row r="370" spans="2:8" ht="15.75" x14ac:dyDescent="0.25">
      <c r="B370" s="38"/>
      <c r="C370" s="38"/>
      <c r="D370" s="38"/>
      <c r="E370" s="38"/>
      <c r="F370" s="38"/>
      <c r="G370" s="38"/>
      <c r="H370" s="38"/>
    </row>
    <row r="371" spans="2:8" x14ac:dyDescent="0.25">
      <c r="B371" s="34"/>
      <c r="C371" s="34"/>
      <c r="D371" s="34"/>
      <c r="E371" s="34"/>
      <c r="F371" s="34"/>
      <c r="G371" s="34"/>
      <c r="H371" s="34"/>
    </row>
    <row r="372" spans="2:8" x14ac:dyDescent="0.25">
      <c r="B372" s="34"/>
      <c r="C372" s="34"/>
      <c r="D372" s="34"/>
      <c r="E372" s="34"/>
      <c r="F372" s="34"/>
      <c r="G372" s="34"/>
      <c r="H372" s="34"/>
    </row>
    <row r="373" spans="2:8" x14ac:dyDescent="0.25">
      <c r="B373" s="34"/>
      <c r="C373" s="34"/>
      <c r="D373" s="34"/>
      <c r="E373" s="34"/>
      <c r="F373" s="34"/>
      <c r="G373" s="34"/>
      <c r="H373" s="34"/>
    </row>
    <row r="374" spans="2:8" x14ac:dyDescent="0.25">
      <c r="B374" s="34"/>
      <c r="C374" s="34"/>
      <c r="D374" s="34"/>
      <c r="E374" s="34"/>
      <c r="F374" s="34"/>
      <c r="G374" s="34"/>
      <c r="H374" s="34"/>
    </row>
    <row r="412" spans="1:16" ht="19.5" x14ac:dyDescent="0.4">
      <c r="A412" s="7"/>
      <c r="B412" s="30"/>
      <c r="C412" s="30"/>
      <c r="D412" s="7"/>
      <c r="E412" s="7"/>
      <c r="F412" s="7"/>
      <c r="G412" s="7"/>
      <c r="H412" s="7"/>
      <c r="I412" s="7"/>
      <c r="L412" s="25"/>
      <c r="N412" s="25"/>
      <c r="O412" s="25"/>
      <c r="P412" s="7"/>
    </row>
    <row r="414" spans="1:16" ht="15.75" x14ac:dyDescent="0.25">
      <c r="A414" s="31"/>
      <c r="B414" s="31"/>
      <c r="C414" s="33"/>
      <c r="D414" s="45"/>
      <c r="E414" s="33"/>
      <c r="F414" s="33"/>
      <c r="G414" s="33"/>
      <c r="H414" s="33"/>
      <c r="I414" s="38"/>
      <c r="J414" s="38"/>
    </row>
    <row r="415" spans="1:16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6" x14ac:dyDescent="0.25">
      <c r="A416" s="34"/>
      <c r="B416" s="34"/>
      <c r="C416" s="44"/>
      <c r="D416" s="44"/>
      <c r="E416" s="34"/>
      <c r="F416" s="44"/>
      <c r="G416" s="34"/>
      <c r="H416" s="34"/>
    </row>
    <row r="417" spans="1:10" ht="15.75" x14ac:dyDescent="0.25">
      <c r="A417" s="34"/>
      <c r="B417" s="34"/>
      <c r="C417" s="38"/>
      <c r="D417" s="45"/>
      <c r="E417" s="34"/>
      <c r="F417" s="33"/>
      <c r="G417" s="34"/>
      <c r="H417" s="46"/>
      <c r="I417" s="46"/>
      <c r="J417" s="46"/>
    </row>
    <row r="418" spans="1:10" ht="15.75" x14ac:dyDescent="0.25">
      <c r="A418" s="34"/>
      <c r="B418" s="34"/>
      <c r="C418" s="34"/>
      <c r="D418" s="34"/>
      <c r="E418" s="34"/>
      <c r="F418" s="34"/>
      <c r="G418" s="34"/>
      <c r="H418" s="38"/>
      <c r="J418" s="46"/>
    </row>
    <row r="419" spans="1:10" ht="15.75" x14ac:dyDescent="0.25">
      <c r="A419" s="34"/>
      <c r="B419" s="34"/>
      <c r="C419" s="44"/>
      <c r="D419" s="44"/>
      <c r="E419" s="34"/>
      <c r="F419" s="44"/>
      <c r="G419" s="34"/>
      <c r="H419" s="38"/>
      <c r="J419" s="46"/>
    </row>
    <row r="460" spans="1:16" ht="19.5" x14ac:dyDescent="0.4">
      <c r="A460" s="7"/>
      <c r="B460" s="30"/>
      <c r="C460" s="30"/>
      <c r="D460" s="7"/>
      <c r="E460" s="7"/>
      <c r="F460" s="7"/>
      <c r="G460" s="7"/>
      <c r="H460" s="7"/>
      <c r="I460" s="7"/>
      <c r="L460" s="25"/>
      <c r="N460" s="25"/>
      <c r="O460" s="25"/>
      <c r="P460" s="7"/>
    </row>
    <row r="462" spans="1:16" ht="15.75" x14ac:dyDescent="0.25">
      <c r="A462" s="31"/>
      <c r="B462" s="31"/>
      <c r="C462" s="33"/>
      <c r="D462" s="33"/>
      <c r="E462" s="33"/>
      <c r="F462" s="33"/>
      <c r="G462" s="33"/>
      <c r="H462" s="38"/>
      <c r="I462" s="33"/>
      <c r="J462" s="31"/>
    </row>
    <row r="463" spans="1:16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6" x14ac:dyDescent="0.25">
      <c r="A464" s="34"/>
      <c r="B464" s="34"/>
      <c r="C464" s="44"/>
      <c r="D464" s="34"/>
      <c r="E464" s="34"/>
      <c r="F464" s="44"/>
      <c r="G464" s="34"/>
      <c r="H464" s="34"/>
      <c r="I464" s="44"/>
      <c r="J464" s="44"/>
    </row>
    <row r="465" spans="1:10" ht="15.75" x14ac:dyDescent="0.25">
      <c r="A465" s="34"/>
      <c r="B465" s="34"/>
      <c r="C465" s="38"/>
      <c r="D465" s="34"/>
      <c r="E465" s="34"/>
      <c r="F465" s="33"/>
      <c r="G465" s="34"/>
      <c r="H465" s="34"/>
      <c r="I465" s="38"/>
      <c r="J465" s="44"/>
    </row>
    <row r="466" spans="1:10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44"/>
    </row>
    <row r="467" spans="1:10" x14ac:dyDescent="0.25">
      <c r="A467" s="34"/>
      <c r="B467" s="34"/>
      <c r="C467" s="44"/>
      <c r="D467" s="34"/>
      <c r="E467" s="34"/>
      <c r="F467" s="44"/>
      <c r="G467" s="34"/>
      <c r="H467" s="34"/>
      <c r="I467" s="44"/>
      <c r="J467" s="4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89EA-42C8-431C-A4D4-47E85BD5B477}">
  <dimension ref="A9:R467"/>
  <sheetViews>
    <sheetView workbookViewId="0"/>
  </sheetViews>
  <sheetFormatPr defaultRowHeight="15" x14ac:dyDescent="0.25"/>
  <cols>
    <col min="2" max="3" width="9.28515625" bestFit="1" customWidth="1"/>
    <col min="4" max="4" width="10.42578125" bestFit="1" customWidth="1"/>
    <col min="5" max="6" width="14.28515625" bestFit="1" customWidth="1"/>
    <col min="7" max="7" width="9.28515625" bestFit="1" customWidth="1"/>
    <col min="8" max="8" width="9.85546875" customWidth="1"/>
    <col min="9" max="9" width="9.28515625" bestFit="1" customWidth="1"/>
    <col min="19" max="19" width="8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6" spans="1:18" ht="23.25" x14ac:dyDescent="0.35">
      <c r="B16" s="3" t="s">
        <v>165</v>
      </c>
    </row>
    <row r="25" spans="1:9" ht="19.5" x14ac:dyDescent="0.4">
      <c r="A25" s="5"/>
      <c r="B25" s="6" t="s">
        <v>2</v>
      </c>
      <c r="C25" s="6"/>
      <c r="D25" s="5"/>
      <c r="E25" s="5"/>
      <c r="F25" s="5"/>
      <c r="G25" s="5"/>
      <c r="H25" s="5"/>
      <c r="I25" s="5"/>
    </row>
    <row r="27" spans="1:9" ht="18" x14ac:dyDescent="0.25">
      <c r="B27" s="48" t="s">
        <v>166</v>
      </c>
      <c r="C27" s="63" t="s">
        <v>167</v>
      </c>
      <c r="D27" s="64" t="s">
        <v>25</v>
      </c>
      <c r="E27" s="56" t="s">
        <v>92</v>
      </c>
      <c r="F27" s="58" t="s">
        <v>168</v>
      </c>
      <c r="G27" s="65" t="s">
        <v>169</v>
      </c>
      <c r="H27" s="57" t="s">
        <v>170</v>
      </c>
    </row>
    <row r="28" spans="1:9" x14ac:dyDescent="0.25">
      <c r="B28" s="13">
        <v>83.5</v>
      </c>
      <c r="C28" s="14">
        <f>3-1</f>
        <v>2</v>
      </c>
      <c r="D28" s="15">
        <f>(B28+B29+B30)/3</f>
        <v>83.50333333333333</v>
      </c>
      <c r="E28" s="54">
        <v>7.4999999999999997E-2</v>
      </c>
      <c r="F28" s="16">
        <v>4.3029999999999999</v>
      </c>
      <c r="G28" s="17">
        <f>F28*E28/(3)^(1/2)</f>
        <v>0.18632536562422197</v>
      </c>
      <c r="H28" s="60" t="s">
        <v>171</v>
      </c>
    </row>
    <row r="29" spans="1:9" x14ac:dyDescent="0.25">
      <c r="B29" s="13">
        <v>83.58</v>
      </c>
      <c r="C29" s="14"/>
      <c r="D29" s="15"/>
      <c r="E29" s="54"/>
      <c r="F29" s="16"/>
      <c r="G29" s="17"/>
      <c r="H29" s="60"/>
    </row>
    <row r="30" spans="1:9" x14ac:dyDescent="0.25">
      <c r="B30" s="13">
        <v>83.43</v>
      </c>
      <c r="C30" s="14"/>
      <c r="D30" s="15"/>
      <c r="E30" s="54"/>
      <c r="F30" s="16"/>
      <c r="G30" s="17"/>
      <c r="H30" s="60"/>
    </row>
    <row r="31" spans="1:9" ht="15.75" x14ac:dyDescent="0.25">
      <c r="B31" s="38"/>
      <c r="C31" s="38"/>
      <c r="D31" s="38"/>
      <c r="E31" s="38"/>
      <c r="F31" s="38"/>
    </row>
    <row r="32" spans="1:9" x14ac:dyDescent="0.25">
      <c r="B32" s="34"/>
      <c r="C32" s="34"/>
      <c r="D32" s="34"/>
      <c r="E32" s="34"/>
      <c r="F32" s="34"/>
    </row>
    <row r="33" spans="1:18" ht="20.25" x14ac:dyDescent="0.4">
      <c r="B33" s="23" t="s">
        <v>8</v>
      </c>
      <c r="C33" s="24"/>
      <c r="D33" s="24"/>
      <c r="F33" s="25"/>
      <c r="G33" s="7"/>
    </row>
    <row r="34" spans="1:18" ht="18.75" x14ac:dyDescent="0.35">
      <c r="B34" s="26" t="s">
        <v>172</v>
      </c>
      <c r="C34" s="27" t="s">
        <v>40</v>
      </c>
      <c r="D34" s="27"/>
      <c r="E34" s="27"/>
    </row>
    <row r="35" spans="1:18" ht="18.75" x14ac:dyDescent="0.35">
      <c r="B35" s="26" t="s">
        <v>173</v>
      </c>
      <c r="C35" s="27" t="s">
        <v>42</v>
      </c>
      <c r="D35" s="27"/>
      <c r="E35" s="27"/>
    </row>
    <row r="36" spans="1:18" ht="18.75" x14ac:dyDescent="0.35">
      <c r="B36" s="26" t="s">
        <v>174</v>
      </c>
      <c r="C36" s="27" t="s">
        <v>44</v>
      </c>
      <c r="D36" s="27"/>
      <c r="E36" s="27"/>
    </row>
    <row r="37" spans="1:18" ht="15.75" x14ac:dyDescent="0.25">
      <c r="B37" s="28" t="s">
        <v>175</v>
      </c>
      <c r="C37" s="29" t="s">
        <v>176</v>
      </c>
      <c r="D37" s="29"/>
      <c r="E37" s="29"/>
    </row>
    <row r="38" spans="1:18" ht="15.75" x14ac:dyDescent="0.25">
      <c r="B38" s="26" t="s">
        <v>177</v>
      </c>
      <c r="C38" s="27" t="s">
        <v>178</v>
      </c>
      <c r="D38" s="27"/>
      <c r="E38" s="27"/>
    </row>
    <row r="39" spans="1:18" ht="15.75" x14ac:dyDescent="0.25">
      <c r="B39" s="28" t="s">
        <v>179</v>
      </c>
      <c r="C39" s="29" t="s">
        <v>180</v>
      </c>
      <c r="D39" s="29"/>
      <c r="E39" s="29"/>
    </row>
    <row r="40" spans="1:18" ht="15.75" x14ac:dyDescent="0.25">
      <c r="B40" s="26" t="s">
        <v>181</v>
      </c>
      <c r="C40" s="27" t="s">
        <v>182</v>
      </c>
      <c r="D40" s="27"/>
      <c r="E40" s="27"/>
    </row>
    <row r="41" spans="1:18" ht="18.75" x14ac:dyDescent="0.25">
      <c r="B41" s="28" t="s">
        <v>183</v>
      </c>
      <c r="C41" s="29" t="s">
        <v>184</v>
      </c>
      <c r="D41" s="29"/>
      <c r="E41" s="29"/>
    </row>
    <row r="42" spans="1:18" ht="15.75" x14ac:dyDescent="0.25">
      <c r="B42" s="26" t="s">
        <v>185</v>
      </c>
      <c r="C42" s="27" t="s">
        <v>186</v>
      </c>
      <c r="D42" s="27"/>
      <c r="E42" s="27"/>
    </row>
    <row r="45" spans="1:1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56" spans="1:16" ht="19.5" x14ac:dyDescent="0.4">
      <c r="A56" s="7"/>
      <c r="B56" s="30"/>
      <c r="C56" s="30"/>
      <c r="D56" s="7"/>
      <c r="E56" s="7"/>
      <c r="F56" s="7"/>
      <c r="G56" s="7"/>
      <c r="H56" s="7"/>
      <c r="I56" s="7"/>
      <c r="J56" s="7"/>
      <c r="K56" s="25"/>
      <c r="N56" s="25"/>
      <c r="O56" s="25"/>
      <c r="P56" s="7"/>
    </row>
    <row r="58" spans="1:16" ht="15.75" x14ac:dyDescent="0.25">
      <c r="B58" s="31"/>
      <c r="C58" s="32"/>
      <c r="D58" s="31"/>
      <c r="E58" s="33"/>
      <c r="F58" s="33"/>
      <c r="G58" s="33"/>
    </row>
    <row r="59" spans="1:16" x14ac:dyDescent="0.25">
      <c r="B59" s="34"/>
      <c r="C59" s="34"/>
      <c r="D59" s="34"/>
      <c r="E59" s="34"/>
      <c r="F59" s="34"/>
      <c r="G59" s="34"/>
    </row>
    <row r="60" spans="1:16" x14ac:dyDescent="0.25">
      <c r="B60" s="34"/>
      <c r="C60" s="34"/>
      <c r="D60" s="34"/>
      <c r="E60" s="34"/>
      <c r="F60" s="34"/>
      <c r="G60" s="34"/>
    </row>
    <row r="61" spans="1:16" x14ac:dyDescent="0.25">
      <c r="B61" s="34"/>
      <c r="C61" s="34"/>
      <c r="D61" s="34"/>
      <c r="E61" s="34"/>
      <c r="F61" s="34"/>
      <c r="G61" s="34"/>
    </row>
    <row r="90" spans="1:16" ht="19.5" x14ac:dyDescent="0.4">
      <c r="A90" s="7"/>
      <c r="B90" s="30"/>
      <c r="C90" s="30"/>
      <c r="D90" s="7"/>
      <c r="E90" s="7"/>
      <c r="F90" s="7"/>
      <c r="G90" s="7"/>
      <c r="H90" s="7"/>
      <c r="I90" s="7"/>
      <c r="J90" s="7"/>
      <c r="L90" s="25"/>
      <c r="N90" s="25"/>
      <c r="O90" s="25"/>
      <c r="P90" s="7"/>
    </row>
    <row r="92" spans="1:16" ht="15.75" x14ac:dyDescent="0.25">
      <c r="A92" s="31"/>
      <c r="B92" s="32"/>
      <c r="C92" s="31"/>
      <c r="D92" s="31"/>
      <c r="E92" s="33"/>
      <c r="F92" s="35"/>
      <c r="G92" s="33"/>
      <c r="H92" s="31"/>
      <c r="I92" s="36"/>
      <c r="J92" s="37"/>
    </row>
    <row r="93" spans="1:16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6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6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6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121" spans="1:16" ht="19.5" x14ac:dyDescent="0.4">
      <c r="A121" s="7"/>
      <c r="B121" s="30"/>
      <c r="C121" s="30"/>
      <c r="D121" s="7"/>
      <c r="E121" s="7"/>
      <c r="F121" s="7"/>
      <c r="G121" s="7"/>
      <c r="H121" s="7"/>
      <c r="I121" s="7"/>
      <c r="J121" s="7"/>
      <c r="L121" s="25"/>
      <c r="N121" s="25"/>
      <c r="O121" s="25"/>
      <c r="P121" s="7"/>
    </row>
    <row r="123" spans="1:16" ht="15.75" x14ac:dyDescent="0.25">
      <c r="B123" s="31"/>
      <c r="C123" s="31"/>
      <c r="D123" s="32"/>
      <c r="E123" s="31"/>
      <c r="F123" s="38"/>
      <c r="G123" s="31"/>
      <c r="H123" s="31"/>
    </row>
    <row r="124" spans="1:16" x14ac:dyDescent="0.25">
      <c r="B124" s="34"/>
      <c r="C124" s="34"/>
      <c r="D124" s="34"/>
      <c r="E124" s="34"/>
      <c r="F124" s="34"/>
      <c r="G124" s="34"/>
      <c r="H124" s="34"/>
    </row>
    <row r="125" spans="1:16" x14ac:dyDescent="0.25">
      <c r="B125" s="34"/>
      <c r="C125" s="34"/>
      <c r="D125" s="34"/>
      <c r="E125" s="34"/>
      <c r="F125" s="34"/>
      <c r="G125" s="34"/>
      <c r="H125" s="34"/>
    </row>
    <row r="126" spans="1:16" x14ac:dyDescent="0.25">
      <c r="B126" s="34"/>
      <c r="C126" s="34"/>
      <c r="D126" s="34"/>
      <c r="E126" s="34"/>
      <c r="F126" s="34"/>
      <c r="G126" s="34"/>
      <c r="H126" s="34"/>
    </row>
    <row r="144" spans="1:16" ht="19.5" x14ac:dyDescent="0.4">
      <c r="A144" s="7"/>
      <c r="B144" s="30"/>
      <c r="C144" s="30"/>
      <c r="D144" s="7"/>
      <c r="E144" s="7"/>
      <c r="F144" s="7"/>
      <c r="G144" s="7"/>
      <c r="H144" s="7"/>
      <c r="I144" s="7"/>
      <c r="J144" s="7"/>
      <c r="L144" s="25"/>
      <c r="N144" s="25"/>
      <c r="O144" s="25"/>
      <c r="P144" s="7"/>
    </row>
    <row r="146" spans="2:9" ht="15.75" x14ac:dyDescent="0.25">
      <c r="B146" s="38"/>
      <c r="C146" s="38"/>
      <c r="D146" s="38"/>
      <c r="E146" s="38"/>
      <c r="F146" s="38"/>
      <c r="G146" s="38"/>
      <c r="H146" s="38"/>
      <c r="I146" s="38"/>
    </row>
    <row r="147" spans="2:9" x14ac:dyDescent="0.25">
      <c r="B147" s="34"/>
      <c r="C147" s="34"/>
      <c r="D147" s="34"/>
      <c r="E147" s="34"/>
      <c r="F147" s="34"/>
      <c r="G147" s="34"/>
      <c r="H147" s="34"/>
      <c r="I147" s="39"/>
    </row>
    <row r="148" spans="2:9" x14ac:dyDescent="0.25">
      <c r="B148" s="34"/>
      <c r="C148" s="34"/>
      <c r="D148" s="34"/>
      <c r="E148" s="34"/>
      <c r="F148" s="34"/>
      <c r="G148" s="34"/>
      <c r="H148" s="34"/>
      <c r="I148" s="34"/>
    </row>
    <row r="149" spans="2:9" x14ac:dyDescent="0.25">
      <c r="B149" s="34"/>
      <c r="C149" s="34"/>
      <c r="D149" s="34"/>
      <c r="E149" s="34"/>
      <c r="F149" s="34"/>
      <c r="G149" s="34"/>
      <c r="H149" s="34"/>
      <c r="I149" s="34"/>
    </row>
    <row r="167" spans="1:16" ht="19.5" x14ac:dyDescent="0.4">
      <c r="A167" s="7"/>
      <c r="B167" s="30"/>
      <c r="C167" s="30"/>
      <c r="D167" s="7"/>
      <c r="E167" s="7"/>
      <c r="F167" s="7"/>
      <c r="G167" s="7"/>
      <c r="H167" s="7"/>
      <c r="I167" s="7"/>
      <c r="J167" s="25"/>
      <c r="N167" s="25"/>
      <c r="O167" s="25"/>
      <c r="P167" s="7"/>
    </row>
    <row r="169" spans="1:16" ht="15.75" x14ac:dyDescent="0.25">
      <c r="B169" s="38"/>
      <c r="C169" s="38"/>
      <c r="D169" s="38"/>
      <c r="E169" s="38"/>
      <c r="F169" s="38"/>
      <c r="H169" s="38"/>
      <c r="I169" s="38"/>
    </row>
    <row r="170" spans="1:16" x14ac:dyDescent="0.25">
      <c r="B170" s="34"/>
      <c r="C170" s="34"/>
      <c r="D170" s="40"/>
      <c r="E170" s="34"/>
      <c r="F170" s="34"/>
      <c r="G170" s="34"/>
      <c r="H170" s="34"/>
      <c r="I170" s="39"/>
    </row>
    <row r="171" spans="1:16" x14ac:dyDescent="0.25">
      <c r="B171" s="34"/>
      <c r="C171" s="34"/>
      <c r="D171" s="34"/>
      <c r="E171" s="34"/>
      <c r="F171" s="34"/>
      <c r="G171" s="34"/>
      <c r="H171" s="34"/>
      <c r="I171" s="34"/>
    </row>
    <row r="172" spans="1:16" x14ac:dyDescent="0.25">
      <c r="B172" s="34"/>
      <c r="C172" s="34"/>
      <c r="D172" s="34"/>
      <c r="E172" s="34"/>
      <c r="F172" s="34"/>
      <c r="G172" s="34"/>
      <c r="H172" s="34"/>
      <c r="I172" s="34"/>
    </row>
    <row r="189" spans="1:16" ht="19.5" x14ac:dyDescent="0.4">
      <c r="A189" s="7"/>
      <c r="B189" s="30"/>
      <c r="C189" s="30"/>
      <c r="D189" s="7"/>
      <c r="E189" s="7"/>
      <c r="F189" s="7"/>
      <c r="G189" s="7"/>
      <c r="H189" s="7"/>
      <c r="I189" s="7"/>
      <c r="J189" s="25"/>
      <c r="N189" s="25"/>
      <c r="O189" s="25"/>
      <c r="P189" s="7"/>
    </row>
    <row r="191" spans="1:16" ht="15.75" x14ac:dyDescent="0.25">
      <c r="B191" s="31"/>
      <c r="C191" s="31"/>
      <c r="D191" s="38"/>
      <c r="E191" s="38"/>
    </row>
    <row r="192" spans="1:16" x14ac:dyDescent="0.25">
      <c r="B192" s="34"/>
      <c r="C192" s="34"/>
      <c r="D192" s="34"/>
      <c r="E192" s="34"/>
    </row>
    <row r="193" spans="2:5" x14ac:dyDescent="0.25">
      <c r="B193" s="34"/>
      <c r="C193" s="34"/>
      <c r="D193" s="34"/>
      <c r="E193" s="34"/>
    </row>
    <row r="194" spans="2:5" x14ac:dyDescent="0.25">
      <c r="B194" s="34"/>
      <c r="C194" s="34"/>
      <c r="D194" s="34"/>
      <c r="E194" s="34"/>
    </row>
    <row r="239" spans="1:16" ht="19.5" x14ac:dyDescent="0.4">
      <c r="A239" s="7"/>
      <c r="B239" s="30"/>
      <c r="C239" s="30"/>
      <c r="D239" s="7"/>
      <c r="E239" s="7"/>
      <c r="F239" s="7"/>
      <c r="G239" s="7"/>
      <c r="H239" s="7"/>
      <c r="I239" s="7"/>
      <c r="K239" s="25"/>
      <c r="N239" s="25"/>
      <c r="O239" s="25"/>
      <c r="P239" s="7"/>
    </row>
    <row r="241" spans="1:8" ht="15.75" x14ac:dyDescent="0.25">
      <c r="A241" s="31"/>
      <c r="B241" s="33"/>
      <c r="C241" s="31"/>
      <c r="D241" s="31"/>
      <c r="E241" s="38"/>
      <c r="F241" s="38"/>
    </row>
    <row r="242" spans="1:8" x14ac:dyDescent="0.25">
      <c r="A242" s="34"/>
      <c r="B242" s="34"/>
      <c r="C242" s="34"/>
      <c r="D242" s="34"/>
      <c r="E242" s="34"/>
      <c r="F242" s="34"/>
    </row>
    <row r="243" spans="1:8" x14ac:dyDescent="0.25">
      <c r="A243" s="34"/>
      <c r="B243" s="34"/>
      <c r="C243" s="34"/>
      <c r="D243" s="34"/>
      <c r="E243" s="34"/>
      <c r="F243" s="34"/>
    </row>
    <row r="244" spans="1:8" x14ac:dyDescent="0.25">
      <c r="A244" s="34"/>
      <c r="B244" s="34"/>
      <c r="C244" s="34"/>
      <c r="D244" s="34"/>
      <c r="E244" s="34"/>
      <c r="F244" s="34"/>
    </row>
    <row r="245" spans="1:8" x14ac:dyDescent="0.25">
      <c r="A245" s="34"/>
      <c r="B245" s="34"/>
      <c r="C245" s="34"/>
      <c r="D245" s="34"/>
      <c r="E245" s="34"/>
      <c r="F245" s="34"/>
    </row>
    <row r="246" spans="1:8" x14ac:dyDescent="0.25">
      <c r="A246" s="34"/>
      <c r="B246" s="34"/>
      <c r="C246" s="34"/>
      <c r="D246" s="34"/>
      <c r="E246" s="34"/>
      <c r="F246" s="34"/>
    </row>
    <row r="247" spans="1:8" ht="15.75" x14ac:dyDescent="0.25">
      <c r="A247" s="34"/>
      <c r="B247" s="34"/>
      <c r="C247" s="34"/>
      <c r="D247" s="34"/>
      <c r="E247" s="34"/>
      <c r="F247" s="34"/>
      <c r="G247" s="41"/>
      <c r="H247" s="41"/>
    </row>
    <row r="249" spans="1:8" ht="15.75" x14ac:dyDescent="0.25">
      <c r="A249" s="31"/>
      <c r="B249" s="33"/>
      <c r="C249" s="31"/>
      <c r="D249" s="31"/>
      <c r="E249" s="38"/>
      <c r="F249" s="38"/>
    </row>
    <row r="250" spans="1:8" x14ac:dyDescent="0.25">
      <c r="A250" s="34"/>
      <c r="B250" s="34"/>
      <c r="C250" s="34"/>
      <c r="D250" s="34"/>
      <c r="E250" s="34"/>
      <c r="F250" s="34"/>
    </row>
    <row r="251" spans="1:8" x14ac:dyDescent="0.25">
      <c r="A251" s="34"/>
      <c r="B251" s="34"/>
      <c r="C251" s="34"/>
      <c r="D251" s="34"/>
      <c r="E251" s="34"/>
      <c r="F251" s="34"/>
    </row>
    <row r="252" spans="1:8" x14ac:dyDescent="0.25">
      <c r="A252" s="34"/>
      <c r="B252" s="34"/>
      <c r="C252" s="34"/>
      <c r="D252" s="34"/>
      <c r="E252" s="34"/>
      <c r="F252" s="34"/>
    </row>
    <row r="253" spans="1:8" x14ac:dyDescent="0.25">
      <c r="A253" s="34"/>
      <c r="B253" s="34"/>
      <c r="C253" s="34"/>
      <c r="D253" s="34"/>
      <c r="E253" s="34"/>
      <c r="F253" s="34"/>
    </row>
    <row r="254" spans="1:8" x14ac:dyDescent="0.25">
      <c r="A254" s="34"/>
      <c r="B254" s="34"/>
      <c r="C254" s="34"/>
      <c r="D254" s="34"/>
      <c r="E254" s="34"/>
      <c r="F254" s="34"/>
    </row>
    <row r="255" spans="1:8" x14ac:dyDescent="0.25">
      <c r="A255" s="34"/>
      <c r="B255" s="34"/>
      <c r="C255" s="34"/>
      <c r="D255" s="34"/>
      <c r="E255" s="34"/>
      <c r="F255" s="34"/>
    </row>
    <row r="256" spans="1:8" x14ac:dyDescent="0.25">
      <c r="A256" s="34"/>
      <c r="B256" s="34"/>
      <c r="C256" s="34"/>
      <c r="D256" s="34"/>
      <c r="E256" s="34"/>
      <c r="F256" s="34"/>
    </row>
    <row r="277" spans="1:16" ht="19.5" x14ac:dyDescent="0.4">
      <c r="A277" s="7"/>
      <c r="B277" s="30"/>
      <c r="C277" s="30"/>
      <c r="D277" s="7"/>
      <c r="E277" s="7"/>
      <c r="F277" s="7"/>
      <c r="G277" s="7"/>
      <c r="H277" s="7"/>
      <c r="I277" s="7"/>
      <c r="K277" s="25"/>
      <c r="N277" s="25"/>
      <c r="O277" s="25"/>
      <c r="P277" s="7"/>
    </row>
    <row r="279" spans="1:16" ht="15.75" x14ac:dyDescent="0.25">
      <c r="A279" s="31"/>
      <c r="B279" s="32"/>
      <c r="C279" s="31"/>
      <c r="D279" s="33"/>
      <c r="E279" s="33"/>
      <c r="F279" s="33"/>
      <c r="G279" s="38"/>
      <c r="H279" s="33"/>
    </row>
    <row r="280" spans="1:16" x14ac:dyDescent="0.25">
      <c r="A280" s="34"/>
      <c r="B280" s="34"/>
      <c r="C280" s="34"/>
      <c r="D280" s="34"/>
      <c r="E280" s="34"/>
      <c r="F280" s="34"/>
      <c r="G280" s="34"/>
      <c r="H280" s="34"/>
    </row>
    <row r="281" spans="1:16" x14ac:dyDescent="0.25">
      <c r="A281" s="34"/>
      <c r="B281" s="34"/>
      <c r="C281" s="34"/>
      <c r="D281" s="34"/>
      <c r="E281" s="34"/>
      <c r="F281" s="34"/>
      <c r="G281" s="34"/>
      <c r="H281" s="34"/>
    </row>
    <row r="282" spans="1:16" x14ac:dyDescent="0.25">
      <c r="A282" s="34"/>
      <c r="B282" s="34"/>
      <c r="C282" s="34"/>
      <c r="D282" s="34"/>
      <c r="E282" s="34"/>
      <c r="F282" s="34"/>
      <c r="G282" s="34"/>
      <c r="H282" s="34"/>
    </row>
    <row r="283" spans="1:16" x14ac:dyDescent="0.25">
      <c r="A283" s="34"/>
      <c r="B283" s="34"/>
      <c r="C283" s="34"/>
      <c r="D283" s="34"/>
      <c r="E283" s="34"/>
      <c r="F283" s="34"/>
      <c r="G283" s="34"/>
      <c r="H283" s="34"/>
    </row>
    <row r="309" spans="1:16" ht="19.5" x14ac:dyDescent="0.4">
      <c r="A309" s="7"/>
      <c r="B309" s="30"/>
      <c r="C309" s="30"/>
      <c r="D309" s="7"/>
      <c r="E309" s="7"/>
      <c r="F309" s="7"/>
      <c r="G309" s="7"/>
      <c r="H309" s="7"/>
      <c r="I309" s="7"/>
      <c r="K309" s="25"/>
      <c r="N309" s="25"/>
      <c r="O309" s="25"/>
      <c r="P309" s="7"/>
    </row>
    <row r="311" spans="1:16" ht="15.75" x14ac:dyDescent="0.25">
      <c r="A311" s="31"/>
      <c r="B311" s="33"/>
      <c r="C311" s="31"/>
      <c r="D311" s="31"/>
      <c r="E311" s="38"/>
      <c r="F311" s="38"/>
    </row>
    <row r="312" spans="1:16" x14ac:dyDescent="0.25">
      <c r="A312" s="34"/>
      <c r="B312" s="34"/>
      <c r="C312" s="34"/>
      <c r="D312" s="34"/>
      <c r="E312" s="34"/>
      <c r="F312" s="34"/>
    </row>
    <row r="313" spans="1:16" x14ac:dyDescent="0.25">
      <c r="A313" s="34"/>
      <c r="B313" s="34"/>
      <c r="C313" s="34"/>
      <c r="D313" s="34"/>
      <c r="E313" s="34"/>
      <c r="F313" s="34"/>
    </row>
    <row r="314" spans="1:16" ht="15.75" x14ac:dyDescent="0.25">
      <c r="A314" s="34"/>
      <c r="B314" s="34"/>
      <c r="C314" s="34"/>
      <c r="D314" s="34"/>
      <c r="E314" s="34"/>
      <c r="F314" s="38"/>
      <c r="G314" s="42"/>
      <c r="H314" s="31"/>
      <c r="I314" s="31"/>
    </row>
    <row r="315" spans="1:16" x14ac:dyDescent="0.25">
      <c r="A315" s="34"/>
      <c r="B315" s="34"/>
      <c r="C315" s="34"/>
      <c r="D315" s="34"/>
      <c r="E315" s="34"/>
      <c r="F315" s="34"/>
      <c r="G315" s="43"/>
      <c r="H315" s="43"/>
      <c r="I315" s="43"/>
    </row>
    <row r="316" spans="1:16" x14ac:dyDescent="0.25">
      <c r="A316" s="34"/>
      <c r="B316" s="34"/>
      <c r="C316" s="34"/>
      <c r="D316" s="34"/>
      <c r="E316" s="34"/>
      <c r="F316" s="34"/>
    </row>
    <row r="317" spans="1:16" ht="15.75" x14ac:dyDescent="0.25">
      <c r="A317" s="31"/>
      <c r="B317" s="33"/>
      <c r="C317" s="31"/>
      <c r="D317" s="31"/>
      <c r="E317" s="38"/>
      <c r="F317" s="38"/>
    </row>
    <row r="318" spans="1:16" x14ac:dyDescent="0.25">
      <c r="A318" s="34"/>
      <c r="B318" s="34"/>
      <c r="C318" s="34"/>
      <c r="D318" s="34"/>
      <c r="E318" s="34"/>
      <c r="F318" s="34"/>
    </row>
    <row r="319" spans="1:16" x14ac:dyDescent="0.25">
      <c r="A319" s="34"/>
      <c r="B319" s="34"/>
      <c r="C319" s="34"/>
      <c r="D319" s="34"/>
      <c r="E319" s="34"/>
      <c r="F319" s="34"/>
    </row>
    <row r="320" spans="1:16" x14ac:dyDescent="0.25">
      <c r="A320" s="34"/>
      <c r="B320" s="34"/>
      <c r="C320" s="34"/>
      <c r="D320" s="34"/>
      <c r="E320" s="34"/>
      <c r="F320" s="34"/>
    </row>
    <row r="323" spans="1:6" x14ac:dyDescent="0.25">
      <c r="A323" s="34"/>
      <c r="B323" s="34"/>
      <c r="C323" s="34"/>
      <c r="D323" s="34"/>
      <c r="E323" s="34"/>
      <c r="F323" s="34"/>
    </row>
    <row r="324" spans="1:6" x14ac:dyDescent="0.25">
      <c r="A324" s="34"/>
      <c r="B324" s="34"/>
      <c r="C324" s="34"/>
      <c r="D324" s="34"/>
      <c r="E324" s="34"/>
      <c r="F324" s="34"/>
    </row>
    <row r="325" spans="1:6" x14ac:dyDescent="0.25">
      <c r="A325" s="34"/>
      <c r="B325" s="34"/>
      <c r="C325" s="34"/>
      <c r="D325" s="34"/>
      <c r="E325" s="34"/>
      <c r="F325" s="34"/>
    </row>
    <row r="326" spans="1:6" x14ac:dyDescent="0.25">
      <c r="A326" s="34"/>
      <c r="B326" s="34"/>
      <c r="C326" s="34"/>
      <c r="D326" s="34"/>
      <c r="E326" s="34"/>
      <c r="F326" s="34"/>
    </row>
    <row r="341" spans="1:16" ht="19.5" x14ac:dyDescent="0.4">
      <c r="A341" s="7"/>
      <c r="B341" s="30"/>
      <c r="C341" s="30"/>
      <c r="D341" s="7"/>
      <c r="E341" s="7"/>
      <c r="F341" s="7"/>
      <c r="G341" s="7"/>
      <c r="H341" s="7"/>
      <c r="I341" s="7"/>
      <c r="K341" s="25"/>
      <c r="N341" s="25"/>
      <c r="O341" s="25"/>
      <c r="P341" s="7"/>
    </row>
    <row r="343" spans="1:16" ht="15.75" x14ac:dyDescent="0.25">
      <c r="A343" s="31"/>
      <c r="B343" s="31"/>
      <c r="C343" s="31"/>
      <c r="D343" s="32"/>
      <c r="E343" s="38"/>
      <c r="F343" s="38"/>
      <c r="G343" s="43"/>
      <c r="H343" s="31"/>
      <c r="I343" s="31"/>
    </row>
    <row r="344" spans="1:16" x14ac:dyDescent="0.25">
      <c r="A344" s="34"/>
      <c r="B344" s="34"/>
      <c r="C344" s="34"/>
      <c r="D344" s="34"/>
      <c r="E344" s="34"/>
      <c r="F344" s="34"/>
      <c r="G344" s="44"/>
      <c r="H344" s="44"/>
      <c r="I344" s="44"/>
    </row>
    <row r="345" spans="1:16" x14ac:dyDescent="0.25">
      <c r="A345" s="34"/>
      <c r="B345" s="34"/>
      <c r="C345" s="34"/>
      <c r="D345" s="34"/>
      <c r="E345" s="34"/>
      <c r="F345" s="34"/>
      <c r="G345" s="44"/>
      <c r="H345" s="44"/>
      <c r="I345" s="44"/>
    </row>
    <row r="346" spans="1:16" x14ac:dyDescent="0.25">
      <c r="A346" s="34"/>
      <c r="B346" s="34"/>
      <c r="C346" s="34"/>
      <c r="D346" s="34"/>
      <c r="E346" s="34"/>
      <c r="F346" s="34"/>
      <c r="G346" s="44"/>
      <c r="H346" s="44"/>
      <c r="I346" s="44"/>
    </row>
    <row r="347" spans="1:16" x14ac:dyDescent="0.25">
      <c r="A347" s="34"/>
      <c r="B347" s="34"/>
      <c r="C347" s="34"/>
      <c r="D347" s="34"/>
      <c r="E347" s="34"/>
      <c r="F347" s="34"/>
      <c r="G347" s="44"/>
      <c r="H347" s="44"/>
      <c r="I347" s="44"/>
    </row>
    <row r="348" spans="1:16" x14ac:dyDescent="0.25">
      <c r="A348" s="34"/>
      <c r="B348" s="34"/>
      <c r="C348" s="34"/>
      <c r="D348" s="34"/>
      <c r="E348" s="34"/>
      <c r="F348" s="34"/>
      <c r="G348" s="44"/>
      <c r="H348" s="44"/>
      <c r="I348" s="44"/>
    </row>
    <row r="349" spans="1:16" x14ac:dyDescent="0.25">
      <c r="A349" s="34"/>
      <c r="B349" s="34"/>
      <c r="C349" s="34"/>
      <c r="D349" s="34"/>
      <c r="E349" s="34"/>
      <c r="F349" s="34"/>
      <c r="G349" s="44"/>
      <c r="H349" s="44"/>
      <c r="I349" s="44"/>
    </row>
    <row r="350" spans="1:16" x14ac:dyDescent="0.25">
      <c r="A350" s="44"/>
      <c r="B350" s="34"/>
      <c r="C350" s="34"/>
      <c r="D350" s="44"/>
      <c r="E350" s="44"/>
      <c r="F350" s="34"/>
      <c r="G350" s="44"/>
      <c r="H350" s="44"/>
      <c r="I350" s="44"/>
    </row>
    <row r="351" spans="1:16" x14ac:dyDescent="0.25">
      <c r="A351" s="34"/>
      <c r="B351" s="34"/>
      <c r="C351" s="34"/>
      <c r="D351" s="44"/>
      <c r="E351" s="44"/>
      <c r="F351" s="34"/>
      <c r="G351" s="44"/>
      <c r="H351" s="44"/>
      <c r="I351" s="44"/>
    </row>
    <row r="353" spans="1:16" ht="15.75" x14ac:dyDescent="0.25">
      <c r="B353" s="33"/>
      <c r="C353" s="31"/>
      <c r="D353" s="31"/>
      <c r="E353" s="38"/>
      <c r="F353" s="38"/>
    </row>
    <row r="354" spans="1:16" x14ac:dyDescent="0.25">
      <c r="B354" s="34"/>
      <c r="C354" s="34"/>
      <c r="D354" s="34"/>
      <c r="E354" s="34"/>
      <c r="F354" s="34"/>
    </row>
    <row r="355" spans="1:16" x14ac:dyDescent="0.25">
      <c r="B355" s="34"/>
      <c r="C355" s="34"/>
      <c r="D355" s="34"/>
      <c r="E355" s="34"/>
      <c r="F355" s="34"/>
    </row>
    <row r="356" spans="1:16" x14ac:dyDescent="0.25">
      <c r="B356" s="34"/>
      <c r="C356" s="34"/>
      <c r="D356" s="34"/>
      <c r="E356" s="34"/>
      <c r="F356" s="34"/>
    </row>
    <row r="357" spans="1:16" x14ac:dyDescent="0.25">
      <c r="B357" s="34"/>
      <c r="C357" s="34"/>
      <c r="D357" s="34"/>
      <c r="E357" s="34"/>
      <c r="F357" s="34"/>
    </row>
    <row r="358" spans="1:16" x14ac:dyDescent="0.25">
      <c r="B358" s="34"/>
      <c r="C358" s="34"/>
      <c r="D358" s="34"/>
      <c r="E358" s="34"/>
      <c r="F358" s="34"/>
    </row>
    <row r="359" spans="1:16" x14ac:dyDescent="0.25">
      <c r="B359" s="34"/>
      <c r="C359" s="34"/>
      <c r="D359" s="34"/>
      <c r="E359" s="34"/>
      <c r="F359" s="34"/>
    </row>
    <row r="360" spans="1:16" x14ac:dyDescent="0.25">
      <c r="B360" s="34"/>
      <c r="C360" s="34"/>
      <c r="D360" s="34"/>
      <c r="E360" s="34"/>
      <c r="F360" s="34"/>
    </row>
    <row r="368" spans="1:16" ht="19.5" x14ac:dyDescent="0.4">
      <c r="A368" s="7"/>
      <c r="B368" s="30"/>
      <c r="C368" s="30"/>
      <c r="D368" s="7"/>
      <c r="E368" s="7"/>
      <c r="F368" s="7"/>
      <c r="G368" s="7"/>
      <c r="H368" s="7"/>
      <c r="I368" s="7"/>
      <c r="K368" s="25"/>
      <c r="N368" s="25"/>
      <c r="O368" s="25"/>
      <c r="P368" s="7"/>
    </row>
    <row r="370" spans="2:8" ht="15.75" x14ac:dyDescent="0.25">
      <c r="B370" s="38"/>
      <c r="C370" s="38"/>
      <c r="D370" s="38"/>
      <c r="E370" s="38"/>
      <c r="F370" s="38"/>
      <c r="G370" s="38"/>
      <c r="H370" s="38"/>
    </row>
    <row r="371" spans="2:8" x14ac:dyDescent="0.25">
      <c r="B371" s="34"/>
      <c r="C371" s="34"/>
      <c r="D371" s="34"/>
      <c r="E371" s="34"/>
      <c r="F371" s="34"/>
      <c r="G371" s="34"/>
      <c r="H371" s="34"/>
    </row>
    <row r="372" spans="2:8" x14ac:dyDescent="0.25">
      <c r="B372" s="34"/>
      <c r="C372" s="34"/>
      <c r="D372" s="34"/>
      <c r="E372" s="34"/>
      <c r="F372" s="34"/>
      <c r="G372" s="34"/>
      <c r="H372" s="34"/>
    </row>
    <row r="373" spans="2:8" x14ac:dyDescent="0.25">
      <c r="B373" s="34"/>
      <c r="C373" s="34"/>
      <c r="D373" s="34"/>
      <c r="E373" s="34"/>
      <c r="F373" s="34"/>
      <c r="G373" s="34"/>
      <c r="H373" s="34"/>
    </row>
    <row r="374" spans="2:8" x14ac:dyDescent="0.25">
      <c r="B374" s="34"/>
      <c r="C374" s="34"/>
      <c r="D374" s="34"/>
      <c r="E374" s="34"/>
      <c r="F374" s="34"/>
      <c r="G374" s="34"/>
      <c r="H374" s="34"/>
    </row>
    <row r="412" spans="1:16" ht="19.5" x14ac:dyDescent="0.4">
      <c r="A412" s="7"/>
      <c r="B412" s="30"/>
      <c r="C412" s="30"/>
      <c r="D412" s="7"/>
      <c r="E412" s="7"/>
      <c r="F412" s="7"/>
      <c r="G412" s="7"/>
      <c r="H412" s="7"/>
      <c r="I412" s="7"/>
      <c r="L412" s="25"/>
      <c r="N412" s="25"/>
      <c r="O412" s="25"/>
      <c r="P412" s="7"/>
    </row>
    <row r="414" spans="1:16" ht="15.75" x14ac:dyDescent="0.25">
      <c r="A414" s="31"/>
      <c r="B414" s="31"/>
      <c r="C414" s="33"/>
      <c r="D414" s="45"/>
      <c r="E414" s="33"/>
      <c r="F414" s="33"/>
      <c r="G414" s="33"/>
      <c r="H414" s="33"/>
      <c r="I414" s="38"/>
      <c r="J414" s="38"/>
    </row>
    <row r="415" spans="1:16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6" x14ac:dyDescent="0.25">
      <c r="A416" s="34"/>
      <c r="B416" s="34"/>
      <c r="C416" s="44"/>
      <c r="D416" s="44"/>
      <c r="E416" s="34"/>
      <c r="F416" s="44"/>
      <c r="G416" s="34"/>
      <c r="H416" s="34"/>
    </row>
    <row r="417" spans="1:10" ht="15.75" x14ac:dyDescent="0.25">
      <c r="A417" s="34"/>
      <c r="B417" s="34"/>
      <c r="C417" s="38"/>
      <c r="D417" s="45"/>
      <c r="E417" s="34"/>
      <c r="F417" s="33"/>
      <c r="G417" s="34"/>
      <c r="H417" s="46"/>
      <c r="I417" s="46"/>
      <c r="J417" s="46"/>
    </row>
    <row r="418" spans="1:10" ht="15.75" x14ac:dyDescent="0.25">
      <c r="A418" s="34"/>
      <c r="B418" s="34"/>
      <c r="C418" s="34"/>
      <c r="D418" s="34"/>
      <c r="E418" s="34"/>
      <c r="F418" s="34"/>
      <c r="G418" s="34"/>
      <c r="H418" s="38"/>
      <c r="J418" s="46"/>
    </row>
    <row r="419" spans="1:10" ht="15.75" x14ac:dyDescent="0.25">
      <c r="A419" s="34"/>
      <c r="B419" s="34"/>
      <c r="C419" s="44"/>
      <c r="D419" s="44"/>
      <c r="E419" s="34"/>
      <c r="F419" s="44"/>
      <c r="G419" s="34"/>
      <c r="H419" s="38"/>
      <c r="J419" s="46"/>
    </row>
    <row r="460" spans="1:16" ht="19.5" x14ac:dyDescent="0.4">
      <c r="A460" s="7"/>
      <c r="B460" s="30"/>
      <c r="C460" s="30"/>
      <c r="D460" s="7"/>
      <c r="E460" s="7"/>
      <c r="F460" s="7"/>
      <c r="G460" s="7"/>
      <c r="H460" s="7"/>
      <c r="I460" s="7"/>
      <c r="L460" s="25"/>
      <c r="N460" s="25"/>
      <c r="O460" s="25"/>
      <c r="P460" s="7"/>
    </row>
    <row r="462" spans="1:16" ht="15.75" x14ac:dyDescent="0.25">
      <c r="A462" s="31"/>
      <c r="B462" s="31"/>
      <c r="C462" s="33"/>
      <c r="D462" s="33"/>
      <c r="E462" s="33"/>
      <c r="F462" s="33"/>
      <c r="G462" s="33"/>
      <c r="H462" s="38"/>
      <c r="I462" s="33"/>
      <c r="J462" s="31"/>
    </row>
    <row r="463" spans="1:16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6" x14ac:dyDescent="0.25">
      <c r="A464" s="34"/>
      <c r="B464" s="34"/>
      <c r="C464" s="44"/>
      <c r="D464" s="34"/>
      <c r="E464" s="34"/>
      <c r="F464" s="44"/>
      <c r="G464" s="34"/>
      <c r="H464" s="34"/>
      <c r="I464" s="44"/>
      <c r="J464" s="44"/>
    </row>
    <row r="465" spans="1:10" ht="15.75" x14ac:dyDescent="0.25">
      <c r="A465" s="34"/>
      <c r="B465" s="34"/>
      <c r="C465" s="38"/>
      <c r="D465" s="34"/>
      <c r="E465" s="34"/>
      <c r="F465" s="33"/>
      <c r="G465" s="34"/>
      <c r="H465" s="34"/>
      <c r="I465" s="38"/>
      <c r="J465" s="44"/>
    </row>
    <row r="466" spans="1:10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44"/>
    </row>
    <row r="467" spans="1:10" x14ac:dyDescent="0.25">
      <c r="A467" s="34"/>
      <c r="B467" s="34"/>
      <c r="C467" s="44"/>
      <c r="D467" s="34"/>
      <c r="E467" s="34"/>
      <c r="F467" s="44"/>
      <c r="G467" s="34"/>
      <c r="H467" s="34"/>
      <c r="I467" s="44"/>
      <c r="J467" s="4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6A6C-4879-425B-90AC-C6294FB07C33}">
  <dimension ref="A9:R467"/>
  <sheetViews>
    <sheetView workbookViewId="0"/>
  </sheetViews>
  <sheetFormatPr defaultRowHeight="15" x14ac:dyDescent="0.25"/>
  <cols>
    <col min="2" max="3" width="9.28515625" bestFit="1" customWidth="1"/>
    <col min="4" max="4" width="10.42578125" bestFit="1" customWidth="1"/>
    <col min="5" max="6" width="14.28515625" bestFit="1" customWidth="1"/>
    <col min="7" max="9" width="9.28515625" bestFit="1" customWidth="1"/>
    <col min="19" max="19" width="8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8" spans="1:16" ht="21" x14ac:dyDescent="0.35">
      <c r="B18" s="3" t="s">
        <v>187</v>
      </c>
    </row>
    <row r="22" spans="1:16" ht="24.75" x14ac:dyDescent="0.4">
      <c r="B22" s="3" t="s">
        <v>188</v>
      </c>
    </row>
    <row r="26" spans="1:16" ht="21" x14ac:dyDescent="0.35">
      <c r="B26" s="3" t="s">
        <v>189</v>
      </c>
    </row>
    <row r="29" spans="1:16" ht="18.75" x14ac:dyDescent="0.4">
      <c r="A29" s="7"/>
      <c r="B29" s="71"/>
      <c r="C29" s="71"/>
      <c r="D29" s="7"/>
      <c r="E29" s="7"/>
      <c r="F29" s="7"/>
      <c r="G29" s="7"/>
      <c r="H29" s="7"/>
      <c r="I29" s="7"/>
      <c r="J29" s="7"/>
      <c r="K29" s="47"/>
      <c r="N29" s="47"/>
      <c r="O29" s="47"/>
      <c r="P29" s="7"/>
    </row>
    <row r="30" spans="1:16" ht="24.75" x14ac:dyDescent="0.45">
      <c r="B30" s="72" t="s">
        <v>190</v>
      </c>
    </row>
    <row r="31" spans="1:16" ht="15.75" x14ac:dyDescent="0.25">
      <c r="C31" s="38"/>
      <c r="D31" s="38"/>
      <c r="E31" s="38"/>
      <c r="F31" s="38"/>
    </row>
    <row r="32" spans="1:16" x14ac:dyDescent="0.25">
      <c r="B32" s="34"/>
      <c r="C32" s="34"/>
      <c r="D32" s="34"/>
      <c r="E32" s="34"/>
      <c r="F32" s="34"/>
    </row>
    <row r="44" spans="1:10" ht="19.5" x14ac:dyDescent="0.4">
      <c r="A44" s="5"/>
      <c r="B44" s="6" t="s">
        <v>2</v>
      </c>
      <c r="C44" s="6"/>
      <c r="D44" s="5"/>
      <c r="E44" s="5"/>
      <c r="F44" s="5"/>
      <c r="G44" s="5"/>
      <c r="H44" s="5"/>
      <c r="I44" s="7"/>
    </row>
    <row r="46" spans="1:10" ht="19.5" x14ac:dyDescent="0.35">
      <c r="A46" s="48" t="s">
        <v>30</v>
      </c>
      <c r="B46" s="48" t="s">
        <v>191</v>
      </c>
      <c r="C46" s="73" t="s">
        <v>192</v>
      </c>
      <c r="D46" s="64" t="s">
        <v>25</v>
      </c>
      <c r="E46" s="51" t="s">
        <v>193</v>
      </c>
      <c r="F46" s="52" t="s">
        <v>194</v>
      </c>
      <c r="G46" s="53" t="s">
        <v>195</v>
      </c>
      <c r="H46" s="74" t="s">
        <v>196</v>
      </c>
      <c r="I46" s="68" t="s">
        <v>197</v>
      </c>
      <c r="J46" s="11" t="s">
        <v>198</v>
      </c>
    </row>
    <row r="47" spans="1:10" x14ac:dyDescent="0.25">
      <c r="A47" s="13">
        <v>0</v>
      </c>
      <c r="B47" s="13">
        <v>0</v>
      </c>
      <c r="C47" s="14">
        <f>A47+A48+A49+A50+A51</f>
        <v>3</v>
      </c>
      <c r="D47" s="15">
        <f>C47/5</f>
        <v>0.6</v>
      </c>
      <c r="E47" s="54">
        <f>A47^2</f>
        <v>0</v>
      </c>
      <c r="F47" s="16">
        <f>E47+E48+E49+E50+E51</f>
        <v>3.4000000000000008</v>
      </c>
      <c r="G47" s="17">
        <f>A47*B47</f>
        <v>0</v>
      </c>
      <c r="H47" s="15">
        <f>G47+G48+G49+G50+G51</f>
        <v>46.54</v>
      </c>
      <c r="I47" s="54">
        <f>(H47-((C47*C50)/5))/(F47-(F50/5))</f>
        <v>13.412499999999994</v>
      </c>
      <c r="J47" s="16">
        <f>D50-(I47*D47)</f>
        <v>0.31250000000000355</v>
      </c>
    </row>
    <row r="48" spans="1:10" x14ac:dyDescent="0.25">
      <c r="A48" s="13">
        <v>0.2</v>
      </c>
      <c r="B48" s="13">
        <v>2.9</v>
      </c>
      <c r="C48" s="14"/>
      <c r="D48" s="15"/>
      <c r="E48" s="54">
        <f t="shared" ref="E48:E51" si="0">A48^2</f>
        <v>4.0000000000000008E-2</v>
      </c>
      <c r="F48" s="16"/>
      <c r="G48" s="17">
        <f t="shared" ref="G48:G51" si="1">A48*B48</f>
        <v>0.57999999999999996</v>
      </c>
      <c r="H48" s="34"/>
    </row>
    <row r="49" spans="1:16" ht="19.5" x14ac:dyDescent="0.35">
      <c r="A49" s="13">
        <v>0.4</v>
      </c>
      <c r="B49" s="13">
        <v>6.1</v>
      </c>
      <c r="C49" s="9" t="s">
        <v>199</v>
      </c>
      <c r="D49" s="64" t="s">
        <v>200</v>
      </c>
      <c r="E49" s="54">
        <f t="shared" si="0"/>
        <v>0.16000000000000003</v>
      </c>
      <c r="F49" s="52" t="s">
        <v>201</v>
      </c>
      <c r="G49" s="17">
        <f t="shared" si="1"/>
        <v>2.44</v>
      </c>
      <c r="H49" s="75" t="s">
        <v>202</v>
      </c>
      <c r="I49" s="75"/>
      <c r="J49" s="75"/>
      <c r="K49" s="76"/>
    </row>
    <row r="50" spans="1:16" ht="15.75" x14ac:dyDescent="0.25">
      <c r="A50" s="13">
        <v>0.8</v>
      </c>
      <c r="B50" s="13">
        <v>11.2</v>
      </c>
      <c r="C50" s="14">
        <f>B47+B48+B49+B50+B51</f>
        <v>41.8</v>
      </c>
      <c r="D50" s="15">
        <f>C50/5</f>
        <v>8.36</v>
      </c>
      <c r="E50" s="54">
        <f t="shared" si="0"/>
        <v>0.64000000000000012</v>
      </c>
      <c r="F50" s="16">
        <f>C47^2</f>
        <v>9</v>
      </c>
      <c r="G50" s="17">
        <f t="shared" si="1"/>
        <v>8.9599999999999991</v>
      </c>
      <c r="H50" s="77" t="s">
        <v>203</v>
      </c>
      <c r="I50" s="76"/>
      <c r="J50" s="75"/>
      <c r="K50" s="76"/>
    </row>
    <row r="51" spans="1:16" ht="15.75" x14ac:dyDescent="0.25">
      <c r="A51" s="13">
        <v>1.6</v>
      </c>
      <c r="B51" s="13">
        <v>21.6</v>
      </c>
      <c r="C51" s="14"/>
      <c r="D51" s="15"/>
      <c r="E51" s="54">
        <f t="shared" si="0"/>
        <v>2.5600000000000005</v>
      </c>
      <c r="F51" s="16"/>
      <c r="G51" s="17">
        <f t="shared" si="1"/>
        <v>34.56</v>
      </c>
      <c r="H51" s="77" t="s">
        <v>204</v>
      </c>
      <c r="I51" s="76"/>
      <c r="J51" s="75"/>
      <c r="K51" s="76"/>
    </row>
    <row r="54" spans="1:16" ht="19.5" x14ac:dyDescent="0.4">
      <c r="B54" s="25"/>
      <c r="D54" s="25"/>
      <c r="E54" s="25"/>
      <c r="F54" s="7"/>
    </row>
    <row r="56" spans="1:16" ht="19.5" x14ac:dyDescent="0.4">
      <c r="A56" s="7"/>
      <c r="B56" s="30"/>
      <c r="C56" s="30"/>
      <c r="D56" s="7"/>
      <c r="E56" s="7"/>
      <c r="F56" s="7"/>
      <c r="G56" s="7"/>
      <c r="H56" s="7"/>
      <c r="I56" s="7"/>
      <c r="J56" s="7"/>
      <c r="K56" s="25"/>
      <c r="N56" s="25"/>
      <c r="O56" s="25"/>
      <c r="P56" s="7"/>
    </row>
    <row r="58" spans="1:16" ht="15.75" x14ac:dyDescent="0.25">
      <c r="B58" s="31"/>
      <c r="C58" s="32"/>
      <c r="D58" s="31"/>
      <c r="E58" s="33"/>
      <c r="F58" s="33"/>
      <c r="G58" s="33"/>
    </row>
    <row r="59" spans="1:16" x14ac:dyDescent="0.25">
      <c r="B59" s="34"/>
      <c r="C59" s="34"/>
      <c r="D59" s="34"/>
      <c r="E59" s="34"/>
      <c r="F59" s="34"/>
      <c r="G59" s="34"/>
    </row>
    <row r="60" spans="1:16" x14ac:dyDescent="0.25">
      <c r="B60" s="34"/>
      <c r="C60" s="34"/>
      <c r="D60" s="34"/>
      <c r="E60" s="34"/>
      <c r="F60" s="34"/>
      <c r="G60" s="34"/>
    </row>
    <row r="61" spans="1:16" x14ac:dyDescent="0.25">
      <c r="B61" s="34"/>
      <c r="C61" s="34"/>
      <c r="D61" s="34"/>
      <c r="E61" s="34"/>
      <c r="F61" s="34"/>
      <c r="G61" s="34"/>
    </row>
    <row r="70" spans="2:5" ht="18.75" x14ac:dyDescent="0.3">
      <c r="B70" s="23" t="s">
        <v>8</v>
      </c>
      <c r="C70" s="24"/>
      <c r="D70" s="24"/>
    </row>
    <row r="71" spans="2:5" ht="18.75" x14ac:dyDescent="0.35">
      <c r="B71" s="26" t="s">
        <v>205</v>
      </c>
      <c r="C71" s="27" t="s">
        <v>40</v>
      </c>
      <c r="D71" s="27"/>
      <c r="E71" s="27"/>
    </row>
    <row r="72" spans="2:5" ht="18.75" x14ac:dyDescent="0.35">
      <c r="B72" s="26" t="s">
        <v>206</v>
      </c>
      <c r="C72" s="27" t="s">
        <v>42</v>
      </c>
      <c r="D72" s="27"/>
      <c r="E72" s="27"/>
    </row>
    <row r="73" spans="2:5" ht="18.75" x14ac:dyDescent="0.35">
      <c r="B73" s="26" t="s">
        <v>207</v>
      </c>
      <c r="C73" s="27" t="s">
        <v>44</v>
      </c>
      <c r="D73" s="27"/>
      <c r="E73" s="27"/>
    </row>
    <row r="74" spans="2:5" ht="18.75" x14ac:dyDescent="0.35">
      <c r="B74" s="26" t="s">
        <v>208</v>
      </c>
      <c r="C74" s="27" t="s">
        <v>63</v>
      </c>
      <c r="D74" s="27"/>
      <c r="E74" s="27"/>
    </row>
    <row r="75" spans="2:5" ht="18.75" x14ac:dyDescent="0.35">
      <c r="B75" s="26" t="s">
        <v>209</v>
      </c>
      <c r="C75" s="27" t="s">
        <v>210</v>
      </c>
      <c r="D75" s="27"/>
      <c r="E75" s="27"/>
    </row>
    <row r="76" spans="2:5" ht="18.75" x14ac:dyDescent="0.35">
      <c r="B76" s="26" t="s">
        <v>211</v>
      </c>
      <c r="C76" s="29" t="s">
        <v>212</v>
      </c>
      <c r="D76" s="29"/>
      <c r="E76" s="29"/>
    </row>
    <row r="77" spans="2:5" ht="18.75" x14ac:dyDescent="0.35">
      <c r="B77" s="26" t="s">
        <v>213</v>
      </c>
      <c r="C77" s="29" t="s">
        <v>214</v>
      </c>
      <c r="D77" s="29"/>
      <c r="E77" s="29"/>
    </row>
    <row r="78" spans="2:5" ht="18.75" x14ac:dyDescent="0.35">
      <c r="B78" s="26" t="s">
        <v>39</v>
      </c>
      <c r="C78" s="29" t="s">
        <v>215</v>
      </c>
      <c r="D78" s="29"/>
      <c r="E78" s="29"/>
    </row>
    <row r="79" spans="2:5" ht="18.75" x14ac:dyDescent="0.35">
      <c r="B79" s="26" t="s">
        <v>41</v>
      </c>
      <c r="C79" s="29" t="s">
        <v>216</v>
      </c>
      <c r="D79" s="29"/>
      <c r="E79" s="29"/>
    </row>
    <row r="80" spans="2:5" ht="18.75" x14ac:dyDescent="0.35">
      <c r="B80" s="26" t="s">
        <v>43</v>
      </c>
      <c r="C80" s="29" t="s">
        <v>217</v>
      </c>
      <c r="D80" s="29"/>
      <c r="E80" s="29"/>
    </row>
    <row r="81" spans="1:16" ht="15.75" x14ac:dyDescent="0.25">
      <c r="B81" s="26" t="s">
        <v>114</v>
      </c>
      <c r="C81" s="29" t="s">
        <v>218</v>
      </c>
      <c r="D81" s="29"/>
      <c r="E81" s="29"/>
    </row>
    <row r="82" spans="1:16" ht="15.75" x14ac:dyDescent="0.25">
      <c r="B82" s="26" t="s">
        <v>219</v>
      </c>
      <c r="C82" s="29" t="s">
        <v>220</v>
      </c>
      <c r="D82" s="29"/>
      <c r="E82" s="29"/>
    </row>
    <row r="83" spans="1:16" ht="15.75" x14ac:dyDescent="0.25">
      <c r="B83" s="26" t="s">
        <v>221</v>
      </c>
      <c r="C83" s="27" t="s">
        <v>222</v>
      </c>
      <c r="D83" s="27"/>
      <c r="E83" s="27"/>
    </row>
    <row r="84" spans="1:16" ht="15.75" x14ac:dyDescent="0.25">
      <c r="B84" s="26" t="s">
        <v>49</v>
      </c>
      <c r="C84" s="27" t="s">
        <v>223</v>
      </c>
      <c r="D84" s="27"/>
      <c r="E84" s="27"/>
    </row>
    <row r="85" spans="1:16" ht="20.25" x14ac:dyDescent="0.35">
      <c r="B85" s="26" t="s">
        <v>224</v>
      </c>
      <c r="C85" s="27" t="s">
        <v>225</v>
      </c>
      <c r="D85" s="27"/>
      <c r="E85" s="27"/>
    </row>
    <row r="86" spans="1:16" ht="20.25" x14ac:dyDescent="0.35">
      <c r="B86" s="26" t="s">
        <v>226</v>
      </c>
      <c r="C86" s="27" t="s">
        <v>227</v>
      </c>
      <c r="D86" s="27"/>
      <c r="E86" s="27"/>
    </row>
    <row r="87" spans="1:16" ht="20.25" x14ac:dyDescent="0.35">
      <c r="B87" s="26" t="s">
        <v>53</v>
      </c>
      <c r="C87" s="27" t="s">
        <v>228</v>
      </c>
      <c r="D87" s="27"/>
      <c r="E87" s="27"/>
    </row>
    <row r="88" spans="1:16" ht="20.25" x14ac:dyDescent="0.35">
      <c r="B88" s="26" t="s">
        <v>229</v>
      </c>
      <c r="C88" s="27" t="s">
        <v>230</v>
      </c>
      <c r="D88" s="27"/>
      <c r="E88" s="27"/>
    </row>
    <row r="89" spans="1:16" ht="20.25" x14ac:dyDescent="0.35">
      <c r="B89" s="26" t="s">
        <v>231</v>
      </c>
      <c r="C89" s="27" t="s">
        <v>232</v>
      </c>
      <c r="D89" s="27"/>
      <c r="E89" s="27"/>
    </row>
    <row r="90" spans="1:16" ht="21" x14ac:dyDescent="0.4">
      <c r="A90" s="7"/>
      <c r="B90" s="26" t="s">
        <v>233</v>
      </c>
      <c r="C90" s="27" t="s">
        <v>234</v>
      </c>
      <c r="D90" s="27"/>
      <c r="E90" s="27"/>
      <c r="F90" s="7"/>
      <c r="G90" s="7"/>
      <c r="H90" s="7"/>
      <c r="I90" s="7"/>
      <c r="J90" s="7"/>
      <c r="L90" s="25"/>
      <c r="N90" s="25"/>
      <c r="O90" s="25"/>
      <c r="P90" s="7"/>
    </row>
    <row r="91" spans="1:16" ht="18.75" x14ac:dyDescent="0.25">
      <c r="B91" s="26" t="s">
        <v>235</v>
      </c>
      <c r="C91" s="27" t="s">
        <v>236</v>
      </c>
      <c r="D91" s="27"/>
      <c r="E91" s="27"/>
    </row>
    <row r="92" spans="1:16" ht="18.75" x14ac:dyDescent="0.35">
      <c r="A92" s="31"/>
      <c r="B92" s="26" t="s">
        <v>237</v>
      </c>
      <c r="C92" s="27" t="s">
        <v>238</v>
      </c>
      <c r="D92" s="27"/>
      <c r="E92" s="27"/>
      <c r="F92" s="35"/>
      <c r="G92" s="33"/>
      <c r="H92" s="31"/>
      <c r="I92" s="36"/>
      <c r="J92" s="37"/>
    </row>
    <row r="93" spans="1:16" ht="18.75" x14ac:dyDescent="0.35">
      <c r="A93" s="34"/>
      <c r="B93" s="26" t="s">
        <v>239</v>
      </c>
      <c r="C93" s="27" t="s">
        <v>240</v>
      </c>
      <c r="D93" s="27"/>
      <c r="E93" s="27"/>
      <c r="F93" s="34"/>
      <c r="G93" s="34"/>
      <c r="H93" s="34"/>
      <c r="I93" s="34"/>
      <c r="J93" s="34"/>
    </row>
    <row r="94" spans="1:16" ht="18.75" x14ac:dyDescent="0.35">
      <c r="A94" s="34"/>
      <c r="B94" s="26" t="s">
        <v>57</v>
      </c>
      <c r="C94" s="27" t="s">
        <v>241</v>
      </c>
      <c r="D94" s="27"/>
      <c r="E94" s="27"/>
      <c r="F94" s="34"/>
      <c r="G94" s="34"/>
      <c r="H94" s="34"/>
      <c r="I94" s="34"/>
      <c r="J94" s="34"/>
    </row>
    <row r="95" spans="1:16" ht="18.75" x14ac:dyDescent="0.35">
      <c r="A95" s="34"/>
      <c r="B95" s="26" t="s">
        <v>242</v>
      </c>
      <c r="C95" s="27" t="s">
        <v>243</v>
      </c>
      <c r="D95" s="27"/>
      <c r="E95" s="27"/>
      <c r="F95" s="34"/>
      <c r="G95" s="34"/>
      <c r="H95" s="34"/>
      <c r="I95" s="34"/>
      <c r="J95" s="34"/>
    </row>
    <row r="96" spans="1:16" ht="18.75" x14ac:dyDescent="0.35">
      <c r="A96" s="34"/>
      <c r="B96" s="26" t="s">
        <v>244</v>
      </c>
      <c r="C96" s="27" t="s">
        <v>245</v>
      </c>
      <c r="D96" s="27"/>
      <c r="E96" s="27"/>
      <c r="F96" s="34"/>
      <c r="G96" s="34"/>
      <c r="H96" s="34"/>
      <c r="I96" s="34"/>
      <c r="J96" s="34"/>
    </row>
    <row r="97" spans="1:18" ht="15.75" x14ac:dyDescent="0.25">
      <c r="B97" s="26" t="s">
        <v>246</v>
      </c>
      <c r="C97" s="27" t="s">
        <v>247</v>
      </c>
      <c r="D97" s="27"/>
      <c r="E97" s="27"/>
    </row>
    <row r="98" spans="1:18" ht="15.75" x14ac:dyDescent="0.25">
      <c r="B98" s="26" t="s">
        <v>248</v>
      </c>
      <c r="C98" s="27" t="s">
        <v>249</v>
      </c>
      <c r="D98" s="27"/>
      <c r="E98" s="27"/>
    </row>
    <row r="99" spans="1:18" ht="15.75" x14ac:dyDescent="0.25">
      <c r="B99" s="26" t="s">
        <v>250</v>
      </c>
      <c r="C99" s="27" t="s">
        <v>251</v>
      </c>
      <c r="D99" s="27"/>
      <c r="E99" s="27"/>
    </row>
    <row r="102" spans="1:18" ht="15.75" x14ac:dyDescent="0.25">
      <c r="A102" s="2"/>
      <c r="B102" s="78"/>
      <c r="C102" s="79"/>
      <c r="D102" s="79"/>
      <c r="E102" s="7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x14ac:dyDescent="0.25">
      <c r="B103" s="80"/>
      <c r="C103" s="81"/>
      <c r="D103" s="81"/>
      <c r="E103" s="81"/>
    </row>
    <row r="104" spans="1:18" ht="15.75" x14ac:dyDescent="0.25">
      <c r="B104" s="80"/>
      <c r="C104" s="81"/>
      <c r="D104" s="81"/>
      <c r="E104" s="81"/>
    </row>
    <row r="105" spans="1:18" ht="15.75" x14ac:dyDescent="0.25">
      <c r="B105" s="40"/>
      <c r="C105" s="82"/>
      <c r="D105" s="82"/>
      <c r="E105" s="82"/>
    </row>
    <row r="121" spans="1:16" ht="19.5" x14ac:dyDescent="0.4">
      <c r="A121" s="7"/>
      <c r="B121" s="30"/>
      <c r="C121" s="30"/>
      <c r="D121" s="7"/>
      <c r="E121" s="7"/>
      <c r="F121" s="7"/>
      <c r="G121" s="7"/>
      <c r="H121" s="7"/>
      <c r="I121" s="7"/>
      <c r="J121" s="7"/>
      <c r="L121" s="25"/>
      <c r="N121" s="25"/>
      <c r="O121" s="25"/>
      <c r="P121" s="7"/>
    </row>
    <row r="123" spans="1:16" ht="15.75" x14ac:dyDescent="0.25">
      <c r="B123" s="31"/>
      <c r="C123" s="31"/>
      <c r="D123" s="32"/>
      <c r="E123" s="31"/>
      <c r="F123" s="38"/>
      <c r="G123" s="31"/>
      <c r="H123" s="31"/>
    </row>
    <row r="124" spans="1:16" x14ac:dyDescent="0.25">
      <c r="B124" s="34"/>
      <c r="C124" s="34"/>
      <c r="D124" s="34"/>
      <c r="E124" s="34"/>
      <c r="F124" s="34"/>
      <c r="G124" s="34"/>
      <c r="H124" s="34"/>
    </row>
    <row r="125" spans="1:16" x14ac:dyDescent="0.25">
      <c r="B125" s="34"/>
      <c r="C125" s="34"/>
      <c r="D125" s="34"/>
      <c r="E125" s="34"/>
      <c r="F125" s="34"/>
      <c r="G125" s="34"/>
      <c r="H125" s="34"/>
    </row>
    <row r="126" spans="1:16" x14ac:dyDescent="0.25">
      <c r="B126" s="34"/>
      <c r="C126" s="34"/>
      <c r="D126" s="34"/>
      <c r="E126" s="34"/>
      <c r="F126" s="34"/>
      <c r="G126" s="34"/>
      <c r="H126" s="34"/>
    </row>
    <row r="144" spans="1:16" ht="19.5" x14ac:dyDescent="0.4">
      <c r="A144" s="7"/>
      <c r="B144" s="30"/>
      <c r="C144" s="30"/>
      <c r="D144" s="7"/>
      <c r="E144" s="7"/>
      <c r="F144" s="7"/>
      <c r="G144" s="7"/>
      <c r="H144" s="7"/>
      <c r="I144" s="7"/>
      <c r="J144" s="7"/>
      <c r="L144" s="25"/>
      <c r="N144" s="25"/>
      <c r="O144" s="25"/>
      <c r="P144" s="7"/>
    </row>
    <row r="146" spans="2:9" ht="15.75" x14ac:dyDescent="0.25">
      <c r="B146" s="38"/>
      <c r="C146" s="38"/>
      <c r="D146" s="38"/>
      <c r="E146" s="38"/>
      <c r="F146" s="38"/>
      <c r="G146" s="38"/>
      <c r="H146" s="38"/>
      <c r="I146" s="38"/>
    </row>
    <row r="147" spans="2:9" x14ac:dyDescent="0.25">
      <c r="B147" s="34"/>
      <c r="C147" s="34"/>
      <c r="D147" s="34"/>
      <c r="E147" s="34"/>
      <c r="F147" s="34"/>
      <c r="G147" s="34"/>
      <c r="H147" s="34"/>
      <c r="I147" s="39"/>
    </row>
    <row r="148" spans="2:9" x14ac:dyDescent="0.25">
      <c r="B148" s="34"/>
      <c r="C148" s="34"/>
      <c r="D148" s="34"/>
      <c r="E148" s="34"/>
      <c r="F148" s="34"/>
      <c r="G148" s="34"/>
      <c r="H148" s="34"/>
      <c r="I148" s="34"/>
    </row>
    <row r="149" spans="2:9" x14ac:dyDescent="0.25">
      <c r="B149" s="34"/>
      <c r="C149" s="34"/>
      <c r="D149" s="34"/>
      <c r="E149" s="34"/>
      <c r="F149" s="34"/>
      <c r="G149" s="34"/>
      <c r="H149" s="34"/>
      <c r="I149" s="34"/>
    </row>
    <row r="167" spans="1:16" ht="19.5" x14ac:dyDescent="0.4">
      <c r="A167" s="7"/>
      <c r="B167" s="30"/>
      <c r="C167" s="30"/>
      <c r="D167" s="7"/>
      <c r="E167" s="7"/>
      <c r="F167" s="7"/>
      <c r="G167" s="7"/>
      <c r="H167" s="7"/>
      <c r="I167" s="7"/>
      <c r="J167" s="25"/>
      <c r="N167" s="25"/>
      <c r="O167" s="25"/>
      <c r="P167" s="7"/>
    </row>
    <row r="169" spans="1:16" ht="15.75" x14ac:dyDescent="0.25">
      <c r="B169" s="38"/>
      <c r="C169" s="38"/>
      <c r="D169" s="38"/>
      <c r="E169" s="38"/>
      <c r="F169" s="38"/>
      <c r="H169" s="38"/>
      <c r="I169" s="38"/>
    </row>
    <row r="170" spans="1:16" x14ac:dyDescent="0.25">
      <c r="B170" s="34"/>
      <c r="C170" s="34"/>
      <c r="D170" s="40"/>
      <c r="E170" s="34"/>
      <c r="F170" s="34"/>
      <c r="G170" s="34"/>
      <c r="H170" s="34"/>
      <c r="I170" s="39"/>
    </row>
    <row r="171" spans="1:16" x14ac:dyDescent="0.25">
      <c r="B171" s="34"/>
      <c r="C171" s="34"/>
      <c r="D171" s="34"/>
      <c r="E171" s="34"/>
      <c r="F171" s="34"/>
      <c r="G171" s="34"/>
      <c r="H171" s="34"/>
      <c r="I171" s="34"/>
    </row>
    <row r="172" spans="1:16" x14ac:dyDescent="0.25">
      <c r="B172" s="34"/>
      <c r="C172" s="34"/>
      <c r="D172" s="34"/>
      <c r="E172" s="34"/>
      <c r="F172" s="34"/>
      <c r="G172" s="34"/>
      <c r="H172" s="34"/>
      <c r="I172" s="34"/>
    </row>
    <row r="189" spans="1:16" ht="19.5" x14ac:dyDescent="0.4">
      <c r="A189" s="7"/>
      <c r="B189" s="30"/>
      <c r="C189" s="30"/>
      <c r="D189" s="7"/>
      <c r="E189" s="7"/>
      <c r="F189" s="7"/>
      <c r="G189" s="7"/>
      <c r="H189" s="7"/>
      <c r="I189" s="7"/>
      <c r="J189" s="25"/>
      <c r="N189" s="25"/>
      <c r="O189" s="25"/>
      <c r="P189" s="7"/>
    </row>
    <row r="191" spans="1:16" ht="15.75" x14ac:dyDescent="0.25">
      <c r="B191" s="31"/>
      <c r="C191" s="31"/>
      <c r="D191" s="38"/>
      <c r="E191" s="38"/>
    </row>
    <row r="192" spans="1:16" x14ac:dyDescent="0.25">
      <c r="B192" s="34"/>
      <c r="C192" s="34"/>
      <c r="D192" s="34"/>
      <c r="E192" s="34"/>
    </row>
    <row r="193" spans="2:5" x14ac:dyDescent="0.25">
      <c r="B193" s="34"/>
      <c r="C193" s="34"/>
      <c r="D193" s="34"/>
      <c r="E193" s="34"/>
    </row>
    <row r="194" spans="2:5" x14ac:dyDescent="0.25">
      <c r="B194" s="34"/>
      <c r="C194" s="34"/>
      <c r="D194" s="34"/>
      <c r="E194" s="34"/>
    </row>
    <row r="212" spans="1:16" ht="19.5" x14ac:dyDescent="0.4">
      <c r="A212" s="7"/>
      <c r="B212" s="30"/>
      <c r="C212" s="30"/>
      <c r="D212" s="7"/>
      <c r="E212" s="7"/>
      <c r="F212" s="7"/>
      <c r="G212" s="7"/>
      <c r="H212" s="7"/>
      <c r="I212" s="7"/>
      <c r="K212" s="25"/>
      <c r="N212" s="25"/>
      <c r="O212" s="25"/>
      <c r="P212" s="7"/>
    </row>
    <row r="214" spans="1:16" ht="15.75" x14ac:dyDescent="0.25">
      <c r="B214" s="31"/>
      <c r="C214" s="31"/>
      <c r="D214" s="32"/>
      <c r="E214" s="31"/>
      <c r="F214" s="31"/>
      <c r="G214" s="31"/>
      <c r="H214" s="33"/>
    </row>
    <row r="215" spans="1:16" x14ac:dyDescent="0.25">
      <c r="B215" s="34"/>
      <c r="C215" s="34"/>
      <c r="D215" s="34"/>
      <c r="E215" s="34"/>
      <c r="F215" s="34"/>
      <c r="G215" s="34"/>
      <c r="H215" s="34"/>
    </row>
    <row r="216" spans="1:16" x14ac:dyDescent="0.25">
      <c r="B216" s="34"/>
      <c r="C216" s="34"/>
      <c r="D216" s="34"/>
      <c r="E216" s="34"/>
      <c r="F216" s="34"/>
      <c r="G216" s="34"/>
      <c r="H216" s="34"/>
    </row>
    <row r="217" spans="1:16" x14ac:dyDescent="0.25">
      <c r="B217" s="34"/>
      <c r="C217" s="34"/>
      <c r="D217" s="34"/>
      <c r="E217" s="34"/>
      <c r="F217" s="34"/>
      <c r="G217" s="34"/>
      <c r="H217" s="34"/>
    </row>
    <row r="239" spans="1:16" ht="19.5" x14ac:dyDescent="0.4">
      <c r="A239" s="7"/>
      <c r="B239" s="30"/>
      <c r="C239" s="30"/>
      <c r="D239" s="7"/>
      <c r="E239" s="7"/>
      <c r="F239" s="7"/>
      <c r="G239" s="7"/>
      <c r="H239" s="7"/>
      <c r="I239" s="7"/>
      <c r="K239" s="25"/>
      <c r="N239" s="25"/>
      <c r="O239" s="25"/>
      <c r="P239" s="7"/>
    </row>
    <row r="241" spans="1:8" ht="15.75" x14ac:dyDescent="0.25">
      <c r="A241" s="31"/>
      <c r="B241" s="33"/>
      <c r="C241" s="31"/>
      <c r="D241" s="31"/>
      <c r="E241" s="38"/>
      <c r="F241" s="38"/>
    </row>
    <row r="242" spans="1:8" x14ac:dyDescent="0.25">
      <c r="A242" s="34"/>
      <c r="B242" s="34"/>
      <c r="C242" s="34"/>
      <c r="D242" s="34"/>
      <c r="E242" s="34"/>
      <c r="F242" s="34"/>
    </row>
    <row r="243" spans="1:8" x14ac:dyDescent="0.25">
      <c r="A243" s="34"/>
      <c r="B243" s="34"/>
      <c r="C243" s="34"/>
      <c r="D243" s="34"/>
      <c r="E243" s="34"/>
      <c r="F243" s="34"/>
    </row>
    <row r="244" spans="1:8" x14ac:dyDescent="0.25">
      <c r="A244" s="34"/>
      <c r="B244" s="34"/>
      <c r="C244" s="34"/>
      <c r="D244" s="34"/>
      <c r="E244" s="34"/>
      <c r="F244" s="34"/>
    </row>
    <row r="245" spans="1:8" x14ac:dyDescent="0.25">
      <c r="A245" s="34"/>
      <c r="B245" s="34"/>
      <c r="C245" s="34"/>
      <c r="D245" s="34"/>
      <c r="E245" s="34"/>
      <c r="F245" s="34"/>
    </row>
    <row r="246" spans="1:8" x14ac:dyDescent="0.25">
      <c r="A246" s="34"/>
      <c r="B246" s="34"/>
      <c r="C246" s="34"/>
      <c r="D246" s="34"/>
      <c r="E246" s="34"/>
      <c r="F246" s="34"/>
    </row>
    <row r="247" spans="1:8" ht="15.75" x14ac:dyDescent="0.25">
      <c r="A247" s="34"/>
      <c r="B247" s="34"/>
      <c r="C247" s="34"/>
      <c r="D247" s="34"/>
      <c r="E247" s="34"/>
      <c r="F247" s="34"/>
      <c r="G247" s="41"/>
      <c r="H247" s="41"/>
    </row>
    <row r="249" spans="1:8" ht="15.75" x14ac:dyDescent="0.25">
      <c r="A249" s="31"/>
      <c r="B249" s="33"/>
      <c r="C249" s="31"/>
      <c r="D249" s="31"/>
      <c r="E249" s="38"/>
      <c r="F249" s="38"/>
    </row>
    <row r="250" spans="1:8" x14ac:dyDescent="0.25">
      <c r="A250" s="34"/>
      <c r="B250" s="34"/>
      <c r="C250" s="34"/>
      <c r="D250" s="34"/>
      <c r="E250" s="34"/>
      <c r="F250" s="34"/>
    </row>
    <row r="251" spans="1:8" x14ac:dyDescent="0.25">
      <c r="A251" s="34"/>
      <c r="B251" s="34"/>
      <c r="C251" s="34"/>
      <c r="D251" s="34"/>
      <c r="E251" s="34"/>
      <c r="F251" s="34"/>
    </row>
    <row r="252" spans="1:8" x14ac:dyDescent="0.25">
      <c r="A252" s="34"/>
      <c r="B252" s="34"/>
      <c r="C252" s="34"/>
      <c r="D252" s="34"/>
      <c r="E252" s="34"/>
      <c r="F252" s="34"/>
    </row>
    <row r="253" spans="1:8" x14ac:dyDescent="0.25">
      <c r="A253" s="34"/>
      <c r="B253" s="34"/>
      <c r="C253" s="34"/>
      <c r="D253" s="34"/>
      <c r="E253" s="34"/>
      <c r="F253" s="34"/>
    </row>
    <row r="254" spans="1:8" x14ac:dyDescent="0.25">
      <c r="A254" s="34"/>
      <c r="B254" s="34"/>
      <c r="C254" s="34"/>
      <c r="D254" s="34"/>
      <c r="E254" s="34"/>
      <c r="F254" s="34"/>
    </row>
    <row r="255" spans="1:8" x14ac:dyDescent="0.25">
      <c r="A255" s="34"/>
      <c r="B255" s="34"/>
      <c r="C255" s="34"/>
      <c r="D255" s="34"/>
      <c r="E255" s="34"/>
      <c r="F255" s="34"/>
    </row>
    <row r="256" spans="1:8" x14ac:dyDescent="0.25">
      <c r="A256" s="34"/>
      <c r="B256" s="34"/>
      <c r="C256" s="34"/>
      <c r="D256" s="34"/>
      <c r="E256" s="34"/>
      <c r="F256" s="34"/>
    </row>
    <row r="277" spans="1:16" ht="19.5" x14ac:dyDescent="0.4">
      <c r="A277" s="7"/>
      <c r="B277" s="30"/>
      <c r="C277" s="30"/>
      <c r="D277" s="7"/>
      <c r="E277" s="7"/>
      <c r="F277" s="7"/>
      <c r="G277" s="7"/>
      <c r="H277" s="7"/>
      <c r="I277" s="7"/>
      <c r="K277" s="25"/>
      <c r="N277" s="25"/>
      <c r="O277" s="25"/>
      <c r="P277" s="7"/>
    </row>
    <row r="279" spans="1:16" ht="15.75" x14ac:dyDescent="0.25">
      <c r="A279" s="31"/>
      <c r="B279" s="32"/>
      <c r="C279" s="31"/>
      <c r="D279" s="33"/>
      <c r="E279" s="33"/>
      <c r="F279" s="33"/>
      <c r="G279" s="38"/>
      <c r="H279" s="33"/>
    </row>
    <row r="280" spans="1:16" x14ac:dyDescent="0.25">
      <c r="A280" s="34"/>
      <c r="B280" s="34"/>
      <c r="C280" s="34"/>
      <c r="D280" s="34"/>
      <c r="E280" s="34"/>
      <c r="F280" s="34"/>
      <c r="G280" s="34"/>
      <c r="H280" s="34"/>
    </row>
    <row r="281" spans="1:16" x14ac:dyDescent="0.25">
      <c r="A281" s="34"/>
      <c r="B281" s="34"/>
      <c r="C281" s="34"/>
      <c r="D281" s="34"/>
      <c r="E281" s="34"/>
      <c r="F281" s="34"/>
      <c r="G281" s="34"/>
      <c r="H281" s="34"/>
    </row>
    <row r="282" spans="1:16" x14ac:dyDescent="0.25">
      <c r="A282" s="34"/>
      <c r="B282" s="34"/>
      <c r="C282" s="34"/>
      <c r="D282" s="34"/>
      <c r="E282" s="34"/>
      <c r="F282" s="34"/>
      <c r="G282" s="34"/>
      <c r="H282" s="34"/>
    </row>
    <row r="283" spans="1:16" x14ac:dyDescent="0.25">
      <c r="A283" s="34"/>
      <c r="B283" s="34"/>
      <c r="C283" s="34"/>
      <c r="D283" s="34"/>
      <c r="E283" s="34"/>
      <c r="F283" s="34"/>
      <c r="G283" s="34"/>
      <c r="H283" s="34"/>
    </row>
    <row r="309" spans="1:16" ht="19.5" x14ac:dyDescent="0.4">
      <c r="A309" s="7"/>
      <c r="B309" s="30"/>
      <c r="C309" s="30"/>
      <c r="D309" s="7"/>
      <c r="E309" s="7"/>
      <c r="F309" s="7"/>
      <c r="G309" s="7"/>
      <c r="H309" s="7"/>
      <c r="I309" s="7"/>
      <c r="K309" s="25"/>
      <c r="N309" s="25"/>
      <c r="O309" s="25"/>
      <c r="P309" s="7"/>
    </row>
    <row r="311" spans="1:16" ht="15.75" x14ac:dyDescent="0.25">
      <c r="A311" s="31"/>
      <c r="B311" s="33"/>
      <c r="C311" s="31"/>
      <c r="D311" s="31"/>
      <c r="E311" s="38"/>
      <c r="F311" s="38"/>
    </row>
    <row r="312" spans="1:16" x14ac:dyDescent="0.25">
      <c r="A312" s="34"/>
      <c r="B312" s="34"/>
      <c r="C312" s="34"/>
      <c r="D312" s="34"/>
      <c r="E312" s="34"/>
      <c r="F312" s="34"/>
    </row>
    <row r="313" spans="1:16" x14ac:dyDescent="0.25">
      <c r="A313" s="34"/>
      <c r="B313" s="34"/>
      <c r="C313" s="34"/>
      <c r="D313" s="34"/>
      <c r="E313" s="34"/>
      <c r="F313" s="34"/>
    </row>
    <row r="314" spans="1:16" ht="15.75" x14ac:dyDescent="0.25">
      <c r="A314" s="34"/>
      <c r="B314" s="34"/>
      <c r="C314" s="34"/>
      <c r="D314" s="34"/>
      <c r="E314" s="34"/>
      <c r="F314" s="38"/>
      <c r="G314" s="42"/>
      <c r="H314" s="31"/>
      <c r="I314" s="31"/>
    </row>
    <row r="315" spans="1:16" x14ac:dyDescent="0.25">
      <c r="A315" s="34"/>
      <c r="B315" s="34"/>
      <c r="C315" s="34"/>
      <c r="D315" s="34"/>
      <c r="E315" s="34"/>
      <c r="F315" s="34"/>
      <c r="G315" s="43"/>
      <c r="H315" s="43"/>
      <c r="I315" s="43"/>
    </row>
    <row r="316" spans="1:16" x14ac:dyDescent="0.25">
      <c r="A316" s="34"/>
      <c r="B316" s="34"/>
      <c r="C316" s="34"/>
      <c r="D316" s="34"/>
      <c r="E316" s="34"/>
      <c r="F316" s="34"/>
    </row>
    <row r="317" spans="1:16" ht="15.75" x14ac:dyDescent="0.25">
      <c r="A317" s="31"/>
      <c r="B317" s="33"/>
      <c r="C317" s="31"/>
      <c r="D317" s="31"/>
      <c r="E317" s="38"/>
      <c r="F317" s="38"/>
    </row>
    <row r="318" spans="1:16" x14ac:dyDescent="0.25">
      <c r="A318" s="34"/>
      <c r="B318" s="34"/>
      <c r="C318" s="34"/>
      <c r="D318" s="34"/>
      <c r="E318" s="34"/>
      <c r="F318" s="34"/>
    </row>
    <row r="319" spans="1:16" x14ac:dyDescent="0.25">
      <c r="A319" s="34"/>
      <c r="B319" s="34"/>
      <c r="C319" s="34"/>
      <c r="D319" s="34"/>
      <c r="E319" s="34"/>
      <c r="F319" s="34"/>
    </row>
    <row r="320" spans="1:16" x14ac:dyDescent="0.25">
      <c r="A320" s="34"/>
      <c r="B320" s="34"/>
      <c r="C320" s="34"/>
      <c r="D320" s="34"/>
      <c r="E320" s="34"/>
      <c r="F320" s="34"/>
    </row>
    <row r="323" spans="1:6" x14ac:dyDescent="0.25">
      <c r="A323" s="34"/>
      <c r="B323" s="34"/>
      <c r="C323" s="34"/>
      <c r="D323" s="34"/>
      <c r="E323" s="34"/>
      <c r="F323" s="34"/>
    </row>
    <row r="324" spans="1:6" x14ac:dyDescent="0.25">
      <c r="A324" s="34"/>
      <c r="B324" s="34"/>
      <c r="C324" s="34"/>
      <c r="D324" s="34"/>
      <c r="E324" s="34"/>
      <c r="F324" s="34"/>
    </row>
    <row r="325" spans="1:6" x14ac:dyDescent="0.25">
      <c r="A325" s="34"/>
      <c r="B325" s="34"/>
      <c r="C325" s="34"/>
      <c r="D325" s="34"/>
      <c r="E325" s="34"/>
      <c r="F325" s="34"/>
    </row>
    <row r="326" spans="1:6" x14ac:dyDescent="0.25">
      <c r="A326" s="34"/>
      <c r="B326" s="34"/>
      <c r="C326" s="34"/>
      <c r="D326" s="34"/>
      <c r="E326" s="34"/>
      <c r="F326" s="34"/>
    </row>
    <row r="341" spans="1:16" ht="19.5" x14ac:dyDescent="0.4">
      <c r="A341" s="7"/>
      <c r="B341" s="30"/>
      <c r="C341" s="30"/>
      <c r="D341" s="7"/>
      <c r="E341" s="7"/>
      <c r="F341" s="7"/>
      <c r="G341" s="7"/>
      <c r="H341" s="7"/>
      <c r="I341" s="7"/>
      <c r="K341" s="25"/>
      <c r="N341" s="25"/>
      <c r="O341" s="25"/>
      <c r="P341" s="7"/>
    </row>
    <row r="343" spans="1:16" ht="15.75" x14ac:dyDescent="0.25">
      <c r="A343" s="31"/>
      <c r="B343" s="31"/>
      <c r="C343" s="31"/>
      <c r="D343" s="32"/>
      <c r="E343" s="38"/>
      <c r="F343" s="38"/>
      <c r="G343" s="43"/>
      <c r="H343" s="31"/>
      <c r="I343" s="31"/>
    </row>
    <row r="344" spans="1:16" x14ac:dyDescent="0.25">
      <c r="A344" s="34"/>
      <c r="B344" s="34"/>
      <c r="C344" s="34"/>
      <c r="D344" s="34"/>
      <c r="E344" s="34"/>
      <c r="F344" s="34"/>
      <c r="G344" s="44"/>
      <c r="H344" s="44"/>
      <c r="I344" s="44"/>
    </row>
    <row r="345" spans="1:16" x14ac:dyDescent="0.25">
      <c r="A345" s="34"/>
      <c r="B345" s="34"/>
      <c r="C345" s="34"/>
      <c r="D345" s="34"/>
      <c r="E345" s="34"/>
      <c r="F345" s="34"/>
      <c r="G345" s="44"/>
      <c r="H345" s="44"/>
      <c r="I345" s="44"/>
    </row>
    <row r="346" spans="1:16" x14ac:dyDescent="0.25">
      <c r="A346" s="34"/>
      <c r="B346" s="34"/>
      <c r="C346" s="34"/>
      <c r="D346" s="34"/>
      <c r="E346" s="34"/>
      <c r="F346" s="34"/>
      <c r="G346" s="44"/>
      <c r="H346" s="44"/>
      <c r="I346" s="44"/>
    </row>
    <row r="347" spans="1:16" x14ac:dyDescent="0.25">
      <c r="A347" s="34"/>
      <c r="B347" s="34"/>
      <c r="C347" s="34"/>
      <c r="D347" s="34"/>
      <c r="E347" s="34"/>
      <c r="F347" s="34"/>
      <c r="G347" s="44"/>
      <c r="H347" s="44"/>
      <c r="I347" s="44"/>
    </row>
    <row r="348" spans="1:16" x14ac:dyDescent="0.25">
      <c r="A348" s="34"/>
      <c r="B348" s="34"/>
      <c r="C348" s="34"/>
      <c r="D348" s="34"/>
      <c r="E348" s="34"/>
      <c r="F348" s="34"/>
      <c r="G348" s="44"/>
      <c r="H348" s="44"/>
      <c r="I348" s="44"/>
    </row>
    <row r="349" spans="1:16" x14ac:dyDescent="0.25">
      <c r="A349" s="34"/>
      <c r="B349" s="34"/>
      <c r="C349" s="34"/>
      <c r="D349" s="34"/>
      <c r="E349" s="34"/>
      <c r="F349" s="34"/>
      <c r="G349" s="44"/>
      <c r="H349" s="44"/>
      <c r="I349" s="44"/>
    </row>
    <row r="350" spans="1:16" x14ac:dyDescent="0.25">
      <c r="A350" s="44"/>
      <c r="B350" s="34"/>
      <c r="C350" s="34"/>
      <c r="D350" s="44"/>
      <c r="E350" s="44"/>
      <c r="F350" s="34"/>
      <c r="G350" s="44"/>
      <c r="H350" s="44"/>
      <c r="I350" s="44"/>
    </row>
    <row r="351" spans="1:16" x14ac:dyDescent="0.25">
      <c r="A351" s="34"/>
      <c r="B351" s="34"/>
      <c r="C351" s="34"/>
      <c r="D351" s="44"/>
      <c r="E351" s="44"/>
      <c r="F351" s="34"/>
      <c r="G351" s="44"/>
      <c r="H351" s="44"/>
      <c r="I351" s="44"/>
    </row>
    <row r="353" spans="1:16" ht="15.75" x14ac:dyDescent="0.25">
      <c r="B353" s="33"/>
      <c r="C353" s="31"/>
      <c r="D353" s="31"/>
      <c r="E353" s="38"/>
      <c r="F353" s="38"/>
    </row>
    <row r="354" spans="1:16" x14ac:dyDescent="0.25">
      <c r="B354" s="34"/>
      <c r="C354" s="34"/>
      <c r="D354" s="34"/>
      <c r="E354" s="34"/>
      <c r="F354" s="34"/>
    </row>
    <row r="355" spans="1:16" x14ac:dyDescent="0.25">
      <c r="B355" s="34"/>
      <c r="C355" s="34"/>
      <c r="D355" s="34"/>
      <c r="E355" s="34"/>
      <c r="F355" s="34"/>
    </row>
    <row r="356" spans="1:16" x14ac:dyDescent="0.25">
      <c r="B356" s="34"/>
      <c r="C356" s="34"/>
      <c r="D356" s="34"/>
      <c r="E356" s="34"/>
      <c r="F356" s="34"/>
    </row>
    <row r="357" spans="1:16" x14ac:dyDescent="0.25">
      <c r="B357" s="34"/>
      <c r="C357" s="34"/>
      <c r="D357" s="34"/>
      <c r="E357" s="34"/>
      <c r="F357" s="34"/>
    </row>
    <row r="358" spans="1:16" x14ac:dyDescent="0.25">
      <c r="B358" s="34"/>
      <c r="C358" s="34"/>
      <c r="D358" s="34"/>
      <c r="E358" s="34"/>
      <c r="F358" s="34"/>
    </row>
    <row r="359" spans="1:16" x14ac:dyDescent="0.25">
      <c r="B359" s="34"/>
      <c r="C359" s="34"/>
      <c r="D359" s="34"/>
      <c r="E359" s="34"/>
      <c r="F359" s="34"/>
    </row>
    <row r="360" spans="1:16" x14ac:dyDescent="0.25">
      <c r="B360" s="34"/>
      <c r="C360" s="34"/>
      <c r="D360" s="34"/>
      <c r="E360" s="34"/>
      <c r="F360" s="34"/>
    </row>
    <row r="368" spans="1:16" ht="19.5" x14ac:dyDescent="0.4">
      <c r="A368" s="7"/>
      <c r="B368" s="30"/>
      <c r="C368" s="30"/>
      <c r="D368" s="7"/>
      <c r="E368" s="7"/>
      <c r="F368" s="7"/>
      <c r="G368" s="7"/>
      <c r="H368" s="7"/>
      <c r="I368" s="7"/>
      <c r="K368" s="25"/>
      <c r="N368" s="25"/>
      <c r="O368" s="25"/>
      <c r="P368" s="7"/>
    </row>
    <row r="370" spans="2:8" ht="15.75" x14ac:dyDescent="0.25">
      <c r="B370" s="38"/>
      <c r="C370" s="38"/>
      <c r="D370" s="38"/>
      <c r="E370" s="38"/>
      <c r="F370" s="38"/>
      <c r="G370" s="38"/>
      <c r="H370" s="38"/>
    </row>
    <row r="371" spans="2:8" x14ac:dyDescent="0.25">
      <c r="B371" s="34"/>
      <c r="C371" s="34"/>
      <c r="D371" s="34"/>
      <c r="E371" s="34"/>
      <c r="F371" s="34"/>
      <c r="G371" s="34"/>
      <c r="H371" s="34"/>
    </row>
    <row r="372" spans="2:8" x14ac:dyDescent="0.25">
      <c r="B372" s="34"/>
      <c r="C372" s="34"/>
      <c r="D372" s="34"/>
      <c r="E372" s="34"/>
      <c r="F372" s="34"/>
      <c r="G372" s="34"/>
      <c r="H372" s="34"/>
    </row>
    <row r="373" spans="2:8" x14ac:dyDescent="0.25">
      <c r="B373" s="34"/>
      <c r="C373" s="34"/>
      <c r="D373" s="34"/>
      <c r="E373" s="34"/>
      <c r="F373" s="34"/>
      <c r="G373" s="34"/>
      <c r="H373" s="34"/>
    </row>
    <row r="374" spans="2:8" x14ac:dyDescent="0.25">
      <c r="B374" s="34"/>
      <c r="C374" s="34"/>
      <c r="D374" s="34"/>
      <c r="E374" s="34"/>
      <c r="F374" s="34"/>
      <c r="G374" s="34"/>
      <c r="H374" s="34"/>
    </row>
    <row r="424" spans="10:10" x14ac:dyDescent="0.25">
      <c r="J424" t="s">
        <v>252</v>
      </c>
    </row>
    <row r="460" spans="1:16" ht="19.5" x14ac:dyDescent="0.4">
      <c r="A460" s="7"/>
      <c r="B460" s="30"/>
      <c r="C460" s="30"/>
      <c r="D460" s="7"/>
      <c r="E460" s="7"/>
      <c r="F460" s="7"/>
      <c r="G460" s="7"/>
      <c r="H460" s="7"/>
      <c r="I460" s="7"/>
      <c r="L460" s="25"/>
      <c r="N460" s="25"/>
      <c r="O460" s="25"/>
      <c r="P460" s="7"/>
    </row>
    <row r="462" spans="1:16" ht="15.75" x14ac:dyDescent="0.25">
      <c r="A462" s="31"/>
      <c r="B462" s="31"/>
      <c r="C462" s="33"/>
      <c r="D462" s="33"/>
      <c r="E462" s="33"/>
      <c r="F462" s="33"/>
      <c r="G462" s="33"/>
      <c r="H462" s="38"/>
      <c r="I462" s="33"/>
      <c r="J462" s="31"/>
    </row>
    <row r="463" spans="1:16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6" x14ac:dyDescent="0.25">
      <c r="A464" s="34"/>
      <c r="B464" s="34"/>
      <c r="C464" s="44"/>
      <c r="D464" s="34"/>
      <c r="E464" s="34"/>
      <c r="F464" s="44"/>
      <c r="G464" s="34"/>
      <c r="H464" s="34"/>
      <c r="I464" s="44"/>
      <c r="J464" s="44"/>
    </row>
    <row r="465" spans="1:10" ht="15.75" x14ac:dyDescent="0.25">
      <c r="A465" s="34"/>
      <c r="B465" s="34"/>
      <c r="C465" s="38"/>
      <c r="D465" s="34"/>
      <c r="E465" s="34"/>
      <c r="F465" s="33"/>
      <c r="G465" s="34"/>
      <c r="H465" s="34"/>
      <c r="I465" s="38"/>
      <c r="J465" s="44"/>
    </row>
    <row r="466" spans="1:10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44"/>
    </row>
    <row r="467" spans="1:10" x14ac:dyDescent="0.25">
      <c r="A467" s="34"/>
      <c r="B467" s="34"/>
      <c r="C467" s="44"/>
      <c r="D467" s="34"/>
      <c r="E467" s="34"/>
      <c r="F467" s="44"/>
      <c r="G467" s="34"/>
      <c r="H467" s="34"/>
      <c r="I467" s="44"/>
      <c r="J467" s="4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4E82-0FB9-44D4-B62D-26B0805DB2AC}">
  <dimension ref="A9:R424"/>
  <sheetViews>
    <sheetView workbookViewId="0"/>
  </sheetViews>
  <sheetFormatPr defaultRowHeight="15" x14ac:dyDescent="0.25"/>
  <cols>
    <col min="2" max="3" width="9.28515625" bestFit="1" customWidth="1"/>
    <col min="4" max="4" width="10.42578125" bestFit="1" customWidth="1"/>
    <col min="5" max="5" width="10.42578125" customWidth="1"/>
    <col min="6" max="6" width="10.85546875" customWidth="1"/>
    <col min="7" max="9" width="9.28515625" bestFit="1" customWidth="1"/>
    <col min="19" max="19" width="8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7" spans="1:16" ht="24.75" x14ac:dyDescent="0.45">
      <c r="B17" s="72" t="s">
        <v>253</v>
      </c>
    </row>
    <row r="29" spans="1:16" ht="19.5" x14ac:dyDescent="0.4">
      <c r="A29" s="7"/>
      <c r="B29" s="30"/>
      <c r="C29" s="30"/>
      <c r="D29" s="7"/>
      <c r="E29" s="7"/>
      <c r="F29" s="7"/>
      <c r="G29" s="7"/>
      <c r="H29" s="7"/>
      <c r="I29" s="7"/>
      <c r="J29" s="7"/>
      <c r="K29" s="25"/>
      <c r="N29" s="25"/>
      <c r="O29" s="25"/>
      <c r="P29" s="7"/>
    </row>
    <row r="31" spans="1:16" ht="15.75" x14ac:dyDescent="0.25">
      <c r="B31" s="38"/>
      <c r="C31" s="38"/>
      <c r="D31" s="38"/>
      <c r="E31" s="38"/>
      <c r="F31" s="38"/>
    </row>
    <row r="32" spans="1:16" x14ac:dyDescent="0.25">
      <c r="B32" s="34"/>
      <c r="C32" s="34"/>
      <c r="D32" s="34"/>
      <c r="E32" s="34"/>
      <c r="F32" s="34"/>
    </row>
    <row r="33" spans="1:10" ht="19.5" x14ac:dyDescent="0.4">
      <c r="A33" s="5"/>
      <c r="B33" s="6" t="s">
        <v>2</v>
      </c>
      <c r="C33" s="6"/>
      <c r="D33" s="5"/>
      <c r="E33" s="5"/>
      <c r="F33" s="5"/>
      <c r="G33" s="5"/>
      <c r="H33" s="5"/>
      <c r="I33" s="7"/>
    </row>
    <row r="35" spans="1:10" ht="19.5" x14ac:dyDescent="0.35">
      <c r="A35" s="48" t="s">
        <v>30</v>
      </c>
      <c r="B35" s="48" t="s">
        <v>191</v>
      </c>
      <c r="C35" s="51" t="s">
        <v>193</v>
      </c>
      <c r="D35" s="52" t="s">
        <v>254</v>
      </c>
      <c r="E35" s="57" t="s">
        <v>195</v>
      </c>
      <c r="F35" s="73" t="s">
        <v>192</v>
      </c>
      <c r="G35" s="53" t="s">
        <v>194</v>
      </c>
      <c r="H35" s="68" t="s">
        <v>255</v>
      </c>
      <c r="I35" s="52" t="s">
        <v>201</v>
      </c>
      <c r="J35" s="59" t="s">
        <v>256</v>
      </c>
    </row>
    <row r="36" spans="1:10" x14ac:dyDescent="0.25">
      <c r="A36" s="13">
        <v>0</v>
      </c>
      <c r="B36" s="13">
        <v>0</v>
      </c>
      <c r="C36" s="54">
        <f t="shared" ref="C36:D40" si="0">A36^2</f>
        <v>0</v>
      </c>
      <c r="D36" s="16">
        <f t="shared" si="0"/>
        <v>0</v>
      </c>
      <c r="E36" s="60">
        <f>A36*B36</f>
        <v>0</v>
      </c>
      <c r="F36" s="14">
        <f>A36+A37+A38+A39+A40</f>
        <v>20</v>
      </c>
      <c r="G36" s="17">
        <f>C36+C37+C38+C39+C40</f>
        <v>120</v>
      </c>
      <c r="H36" s="54">
        <f>E36+E37+E38+E39+E40</f>
        <v>4.9340000000000002</v>
      </c>
      <c r="I36" s="16">
        <f>F36^2</f>
        <v>400</v>
      </c>
      <c r="J36" s="61">
        <f>((5*H36)-(F36*F39))/((5*G36-I36)*(5*G39-I39))^(1/2)</f>
        <v>0.99586116480569309</v>
      </c>
    </row>
    <row r="37" spans="1:10" x14ac:dyDescent="0.25">
      <c r="A37" s="13">
        <v>2</v>
      </c>
      <c r="B37" s="13">
        <v>8.5999999999999993E-2</v>
      </c>
      <c r="C37" s="54">
        <f t="shared" si="0"/>
        <v>4</v>
      </c>
      <c r="D37" s="16">
        <f t="shared" si="0"/>
        <v>7.3959999999999989E-3</v>
      </c>
      <c r="E37" s="60">
        <f>A37*B37</f>
        <v>0.17199999999999999</v>
      </c>
      <c r="F37" s="14"/>
      <c r="G37" s="17"/>
      <c r="H37" s="54"/>
      <c r="I37" s="16"/>
      <c r="J37" s="61"/>
    </row>
    <row r="38" spans="1:10" ht="20.25" x14ac:dyDescent="0.35">
      <c r="A38" s="13">
        <v>4</v>
      </c>
      <c r="B38" s="13">
        <v>0.153</v>
      </c>
      <c r="C38" s="54">
        <f t="shared" si="0"/>
        <v>16</v>
      </c>
      <c r="D38" s="16">
        <f t="shared" si="0"/>
        <v>2.3408999999999999E-2</v>
      </c>
      <c r="E38" s="60">
        <f>A38*B38</f>
        <v>0.61199999999999999</v>
      </c>
      <c r="F38" s="9" t="s">
        <v>199</v>
      </c>
      <c r="G38" s="53" t="s">
        <v>257</v>
      </c>
      <c r="H38" s="83"/>
      <c r="I38" s="11" t="s">
        <v>258</v>
      </c>
      <c r="J38" s="61"/>
    </row>
    <row r="39" spans="1:10" x14ac:dyDescent="0.25">
      <c r="A39" s="13">
        <v>6</v>
      </c>
      <c r="B39" s="13">
        <v>0.26500000000000001</v>
      </c>
      <c r="C39" s="54">
        <f t="shared" si="0"/>
        <v>36</v>
      </c>
      <c r="D39" s="16">
        <f t="shared" si="0"/>
        <v>7.022500000000001E-2</v>
      </c>
      <c r="E39" s="60">
        <f>A39*B39</f>
        <v>1.59</v>
      </c>
      <c r="F39" s="14">
        <f>B36+B37+B38+B39+B40</f>
        <v>0.82400000000000007</v>
      </c>
      <c r="G39" s="17">
        <f>D36+D37+D38+D39+D40</f>
        <v>0.20343</v>
      </c>
      <c r="H39" s="54"/>
      <c r="I39" s="16">
        <f>F39^2</f>
        <v>0.67897600000000013</v>
      </c>
      <c r="J39" s="61"/>
    </row>
    <row r="40" spans="1:10" x14ac:dyDescent="0.25">
      <c r="A40" s="13">
        <v>8</v>
      </c>
      <c r="B40" s="13">
        <v>0.32</v>
      </c>
      <c r="C40" s="54">
        <f t="shared" si="0"/>
        <v>64</v>
      </c>
      <c r="D40" s="16">
        <f t="shared" si="0"/>
        <v>0.1024</v>
      </c>
      <c r="E40" s="60">
        <f>A40*B40</f>
        <v>2.56</v>
      </c>
      <c r="F40" s="14"/>
      <c r="G40" s="17"/>
      <c r="H40" s="54"/>
      <c r="I40" s="16"/>
      <c r="J40" s="61"/>
    </row>
    <row r="43" spans="1:10" ht="19.5" x14ac:dyDescent="0.4">
      <c r="B43" s="25"/>
      <c r="D43" s="25"/>
      <c r="E43" s="25"/>
      <c r="F43" s="7"/>
    </row>
    <row r="51" spans="1:16" x14ac:dyDescent="0.25">
      <c r="E51" s="67"/>
    </row>
    <row r="56" spans="1:16" ht="19.5" x14ac:dyDescent="0.4">
      <c r="A56" s="7"/>
      <c r="B56" s="30"/>
      <c r="C56" s="30"/>
      <c r="D56" s="7"/>
      <c r="E56" s="7"/>
      <c r="F56" s="7"/>
      <c r="G56" s="7"/>
      <c r="H56" s="7"/>
      <c r="I56" s="7"/>
      <c r="J56" s="7"/>
      <c r="K56" s="25"/>
      <c r="N56" s="25"/>
      <c r="O56" s="25"/>
      <c r="P56" s="7"/>
    </row>
    <row r="58" spans="1:16" ht="18.75" x14ac:dyDescent="0.3">
      <c r="B58" s="23" t="s">
        <v>8</v>
      </c>
      <c r="C58" s="24"/>
      <c r="D58" s="24"/>
      <c r="F58" s="33"/>
      <c r="G58" s="33"/>
    </row>
    <row r="59" spans="1:16" ht="18.75" x14ac:dyDescent="0.35">
      <c r="B59" s="26" t="s">
        <v>259</v>
      </c>
      <c r="C59" s="27" t="s">
        <v>40</v>
      </c>
      <c r="D59" s="27"/>
      <c r="E59" s="27"/>
      <c r="F59" s="34"/>
      <c r="G59" s="34"/>
    </row>
    <row r="60" spans="1:16" ht="18.75" x14ac:dyDescent="0.35">
      <c r="B60" s="26" t="s">
        <v>260</v>
      </c>
      <c r="C60" s="27" t="s">
        <v>42</v>
      </c>
      <c r="D60" s="27"/>
      <c r="E60" s="27"/>
      <c r="F60" s="34"/>
      <c r="G60" s="34"/>
    </row>
    <row r="61" spans="1:16" ht="18.75" x14ac:dyDescent="0.35">
      <c r="B61" s="26" t="s">
        <v>261</v>
      </c>
      <c r="C61" s="27" t="s">
        <v>44</v>
      </c>
      <c r="D61" s="27"/>
      <c r="E61" s="27"/>
      <c r="F61" s="34"/>
      <c r="G61" s="34"/>
    </row>
    <row r="62" spans="1:16" ht="18.75" x14ac:dyDescent="0.35">
      <c r="B62" s="26" t="s">
        <v>262</v>
      </c>
      <c r="C62" s="27" t="s">
        <v>63</v>
      </c>
      <c r="D62" s="27"/>
      <c r="E62" s="27"/>
    </row>
    <row r="63" spans="1:16" ht="18.75" x14ac:dyDescent="0.35">
      <c r="B63" s="26" t="s">
        <v>263</v>
      </c>
      <c r="C63" s="27" t="s">
        <v>210</v>
      </c>
      <c r="D63" s="27"/>
      <c r="E63" s="27"/>
    </row>
    <row r="64" spans="1:16" ht="18.75" x14ac:dyDescent="0.35">
      <c r="B64" s="28" t="s">
        <v>108</v>
      </c>
      <c r="C64" s="29" t="s">
        <v>212</v>
      </c>
      <c r="D64" s="29"/>
      <c r="E64" s="29"/>
    </row>
    <row r="65" spans="2:5" ht="18.75" x14ac:dyDescent="0.35">
      <c r="B65" s="28" t="s">
        <v>109</v>
      </c>
      <c r="C65" s="29" t="s">
        <v>214</v>
      </c>
      <c r="D65" s="29"/>
      <c r="E65" s="29"/>
    </row>
    <row r="66" spans="2:5" ht="18.75" x14ac:dyDescent="0.35">
      <c r="B66" s="28" t="s">
        <v>264</v>
      </c>
      <c r="C66" s="29" t="s">
        <v>215</v>
      </c>
      <c r="D66" s="29"/>
      <c r="E66" s="29"/>
    </row>
    <row r="67" spans="2:5" ht="18.75" x14ac:dyDescent="0.35">
      <c r="B67" s="28" t="s">
        <v>265</v>
      </c>
      <c r="C67" s="29" t="s">
        <v>216</v>
      </c>
      <c r="D67" s="29"/>
      <c r="E67" s="29"/>
    </row>
    <row r="68" spans="2:5" ht="18.75" x14ac:dyDescent="0.35">
      <c r="B68" s="28" t="s">
        <v>266</v>
      </c>
      <c r="C68" s="29" t="s">
        <v>217</v>
      </c>
      <c r="D68" s="29"/>
      <c r="E68" s="29"/>
    </row>
    <row r="69" spans="2:5" ht="20.25" x14ac:dyDescent="0.35">
      <c r="B69" s="26" t="s">
        <v>112</v>
      </c>
      <c r="C69" s="27" t="s">
        <v>225</v>
      </c>
      <c r="D69" s="27"/>
      <c r="E69" s="27"/>
    </row>
    <row r="70" spans="2:5" ht="20.25" x14ac:dyDescent="0.35">
      <c r="B70" s="26" t="s">
        <v>114</v>
      </c>
      <c r="C70" s="27" t="s">
        <v>227</v>
      </c>
      <c r="D70" s="27"/>
      <c r="E70" s="27"/>
    </row>
    <row r="71" spans="2:5" ht="20.25" x14ac:dyDescent="0.35">
      <c r="B71" s="26" t="s">
        <v>267</v>
      </c>
      <c r="C71" s="27" t="s">
        <v>228</v>
      </c>
      <c r="D71" s="27"/>
      <c r="E71" s="27"/>
    </row>
    <row r="72" spans="2:5" ht="20.25" x14ac:dyDescent="0.35">
      <c r="B72" s="26" t="s">
        <v>268</v>
      </c>
      <c r="C72" s="27" t="s">
        <v>230</v>
      </c>
      <c r="D72" s="27"/>
      <c r="E72" s="27"/>
    </row>
    <row r="73" spans="2:5" ht="20.25" x14ac:dyDescent="0.35">
      <c r="B73" s="26" t="s">
        <v>269</v>
      </c>
      <c r="C73" s="27" t="s">
        <v>232</v>
      </c>
      <c r="D73" s="27"/>
      <c r="E73" s="27"/>
    </row>
    <row r="74" spans="2:5" ht="20.25" x14ac:dyDescent="0.35">
      <c r="B74" s="26" t="s">
        <v>270</v>
      </c>
      <c r="C74" s="29" t="s">
        <v>271</v>
      </c>
      <c r="D74" s="29"/>
      <c r="E74" s="29"/>
    </row>
    <row r="75" spans="2:5" ht="20.25" x14ac:dyDescent="0.35">
      <c r="B75" s="26" t="s">
        <v>221</v>
      </c>
      <c r="C75" s="29" t="s">
        <v>272</v>
      </c>
      <c r="D75" s="29"/>
      <c r="E75" s="29"/>
    </row>
    <row r="76" spans="2:5" ht="20.25" x14ac:dyDescent="0.35">
      <c r="B76" s="26" t="s">
        <v>273</v>
      </c>
      <c r="C76" s="29" t="s">
        <v>274</v>
      </c>
      <c r="D76" s="29"/>
      <c r="E76" s="29"/>
    </row>
    <row r="77" spans="2:5" ht="20.25" x14ac:dyDescent="0.35">
      <c r="B77" s="26" t="s">
        <v>275</v>
      </c>
      <c r="C77" s="29" t="s">
        <v>276</v>
      </c>
      <c r="D77" s="29"/>
      <c r="E77" s="29"/>
    </row>
    <row r="78" spans="2:5" ht="20.25" x14ac:dyDescent="0.35">
      <c r="B78" s="26" t="s">
        <v>277</v>
      </c>
      <c r="C78" s="29" t="s">
        <v>278</v>
      </c>
      <c r="D78" s="29"/>
      <c r="E78" s="29"/>
    </row>
    <row r="79" spans="2:5" ht="18.75" x14ac:dyDescent="0.35">
      <c r="B79" s="26" t="s">
        <v>119</v>
      </c>
      <c r="C79" s="27" t="s">
        <v>238</v>
      </c>
      <c r="D79" s="27"/>
      <c r="E79" s="27"/>
    </row>
    <row r="80" spans="2:5" ht="18.75" x14ac:dyDescent="0.35">
      <c r="B80" s="26" t="s">
        <v>121</v>
      </c>
      <c r="C80" s="27" t="s">
        <v>240</v>
      </c>
      <c r="D80" s="27"/>
      <c r="E80" s="27"/>
    </row>
    <row r="81" spans="1:18" ht="18.75" x14ac:dyDescent="0.35">
      <c r="B81" s="26" t="s">
        <v>279</v>
      </c>
      <c r="C81" s="27" t="s">
        <v>241</v>
      </c>
      <c r="D81" s="27"/>
      <c r="E81" s="27"/>
    </row>
    <row r="82" spans="1:18" ht="18.75" x14ac:dyDescent="0.35">
      <c r="B82" s="26" t="s">
        <v>280</v>
      </c>
      <c r="C82" s="27" t="s">
        <v>243</v>
      </c>
      <c r="D82" s="27"/>
      <c r="E82" s="27"/>
    </row>
    <row r="83" spans="1:18" ht="18.75" x14ac:dyDescent="0.35">
      <c r="B83" s="26" t="s">
        <v>281</v>
      </c>
      <c r="C83" s="27" t="s">
        <v>245</v>
      </c>
      <c r="D83" s="27"/>
      <c r="E83" s="27"/>
    </row>
    <row r="84" spans="1:18" ht="15.75" x14ac:dyDescent="0.25">
      <c r="B84" s="28" t="s">
        <v>282</v>
      </c>
      <c r="C84" s="29" t="s">
        <v>218</v>
      </c>
      <c r="D84" s="29"/>
      <c r="E84" s="29"/>
    </row>
    <row r="85" spans="1:18" ht="15.75" x14ac:dyDescent="0.25">
      <c r="B85" s="28" t="s">
        <v>283</v>
      </c>
      <c r="C85" s="29" t="s">
        <v>220</v>
      </c>
      <c r="D85" s="29"/>
      <c r="E85" s="29"/>
    </row>
    <row r="86" spans="1:18" ht="18.75" x14ac:dyDescent="0.25">
      <c r="B86" s="28" t="s">
        <v>284</v>
      </c>
      <c r="C86" s="29" t="s">
        <v>285</v>
      </c>
      <c r="D86" s="29"/>
      <c r="E86" s="29"/>
    </row>
    <row r="87" spans="1:18" ht="18.75" x14ac:dyDescent="0.25">
      <c r="B87" s="28" t="s">
        <v>286</v>
      </c>
      <c r="C87" s="29" t="s">
        <v>287</v>
      </c>
      <c r="D87" s="29"/>
      <c r="E87" s="29"/>
    </row>
    <row r="88" spans="1:18" ht="15.75" x14ac:dyDescent="0.25">
      <c r="B88" s="26" t="s">
        <v>288</v>
      </c>
      <c r="C88" s="27" t="s">
        <v>289</v>
      </c>
      <c r="D88" s="27"/>
      <c r="E88" s="27"/>
    </row>
    <row r="89" spans="1:18" ht="18.75" x14ac:dyDescent="0.25">
      <c r="B89" s="28" t="s">
        <v>290</v>
      </c>
      <c r="C89" s="27" t="s">
        <v>291</v>
      </c>
      <c r="D89" s="27"/>
      <c r="E89" s="27"/>
    </row>
    <row r="90" spans="1:18" ht="21" x14ac:dyDescent="0.4">
      <c r="A90" s="7"/>
      <c r="B90" s="28" t="s">
        <v>292</v>
      </c>
      <c r="C90" s="27" t="s">
        <v>291</v>
      </c>
      <c r="D90" s="27"/>
      <c r="E90" s="27"/>
      <c r="F90" s="7"/>
      <c r="G90" s="7"/>
      <c r="H90" s="7"/>
      <c r="I90" s="7"/>
      <c r="J90" s="7"/>
      <c r="L90" s="25"/>
      <c r="N90" s="25"/>
      <c r="O90" s="25"/>
      <c r="P90" s="7"/>
    </row>
    <row r="91" spans="1:18" ht="15.75" x14ac:dyDescent="0.25">
      <c r="B91" s="26" t="s">
        <v>293</v>
      </c>
      <c r="C91" s="27" t="s">
        <v>294</v>
      </c>
      <c r="D91" s="27"/>
      <c r="E91" s="27"/>
    </row>
    <row r="92" spans="1:18" ht="15.75" x14ac:dyDescent="0.25">
      <c r="A92" s="31"/>
      <c r="F92" s="35"/>
      <c r="G92" s="33"/>
      <c r="H92" s="31"/>
      <c r="I92" s="36"/>
      <c r="J92" s="37"/>
    </row>
    <row r="93" spans="1:18" x14ac:dyDescent="0.25">
      <c r="A93" s="34"/>
      <c r="F93" s="34"/>
      <c r="G93" s="34"/>
      <c r="H93" s="34"/>
      <c r="I93" s="34"/>
      <c r="J93" s="34"/>
    </row>
    <row r="94" spans="1:18" x14ac:dyDescent="0.2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8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121" spans="1:16" ht="19.5" x14ac:dyDescent="0.4">
      <c r="A121" s="7"/>
      <c r="B121" s="30"/>
      <c r="C121" s="30"/>
      <c r="D121" s="7"/>
      <c r="E121" s="7"/>
      <c r="F121" s="7"/>
      <c r="G121" s="7"/>
      <c r="H121" s="7"/>
      <c r="I121" s="7"/>
      <c r="J121" s="7"/>
      <c r="L121" s="25"/>
      <c r="N121" s="25"/>
      <c r="O121" s="25"/>
      <c r="P121" s="7"/>
    </row>
    <row r="123" spans="1:16" ht="15.75" x14ac:dyDescent="0.25">
      <c r="B123" s="31"/>
      <c r="C123" s="31"/>
      <c r="D123" s="32"/>
      <c r="E123" s="31"/>
      <c r="F123" s="38"/>
      <c r="G123" s="31"/>
      <c r="H123" s="31"/>
    </row>
    <row r="124" spans="1:16" x14ac:dyDescent="0.25">
      <c r="B124" s="34"/>
      <c r="C124" s="34"/>
      <c r="D124" s="34"/>
      <c r="E124" s="34"/>
      <c r="F124" s="34"/>
      <c r="G124" s="34"/>
      <c r="H124" s="34"/>
    </row>
    <row r="125" spans="1:16" x14ac:dyDescent="0.25">
      <c r="B125" s="34"/>
      <c r="C125" s="34"/>
      <c r="D125" s="34"/>
      <c r="E125" s="34"/>
      <c r="F125" s="34"/>
      <c r="G125" s="34"/>
      <c r="H125" s="34"/>
    </row>
    <row r="126" spans="1:16" x14ac:dyDescent="0.25">
      <c r="B126" s="34"/>
      <c r="C126" s="34"/>
      <c r="D126" s="34"/>
      <c r="E126" s="34"/>
      <c r="F126" s="34"/>
      <c r="G126" s="34"/>
      <c r="H126" s="34"/>
    </row>
    <row r="144" spans="1:16" ht="19.5" x14ac:dyDescent="0.4">
      <c r="A144" s="7"/>
      <c r="B144" s="30"/>
      <c r="C144" s="30"/>
      <c r="D144" s="7"/>
      <c r="E144" s="7"/>
      <c r="F144" s="7"/>
      <c r="G144" s="7"/>
      <c r="H144" s="7"/>
      <c r="I144" s="7"/>
      <c r="J144" s="7"/>
      <c r="L144" s="25"/>
      <c r="N144" s="25"/>
      <c r="O144" s="25"/>
      <c r="P144" s="7"/>
    </row>
    <row r="146" spans="2:9" ht="15.75" x14ac:dyDescent="0.25">
      <c r="B146" s="38"/>
      <c r="C146" s="38"/>
      <c r="D146" s="38"/>
      <c r="E146" s="38"/>
      <c r="F146" s="38"/>
      <c r="G146" s="38"/>
      <c r="H146" s="38"/>
      <c r="I146" s="38"/>
    </row>
    <row r="147" spans="2:9" x14ac:dyDescent="0.25">
      <c r="B147" s="34"/>
      <c r="C147" s="34"/>
      <c r="D147" s="34"/>
      <c r="E147" s="34"/>
      <c r="F147" s="34"/>
      <c r="G147" s="34"/>
      <c r="H147" s="34"/>
      <c r="I147" s="39"/>
    </row>
    <row r="148" spans="2:9" x14ac:dyDescent="0.25">
      <c r="B148" s="34"/>
      <c r="C148" s="34"/>
      <c r="D148" s="34"/>
      <c r="E148" s="34"/>
      <c r="F148" s="34"/>
      <c r="G148" s="34"/>
      <c r="H148" s="34"/>
      <c r="I148" s="34"/>
    </row>
    <row r="149" spans="2:9" x14ac:dyDescent="0.25">
      <c r="B149" s="34"/>
      <c r="C149" s="34"/>
      <c r="D149" s="34"/>
      <c r="E149" s="34"/>
      <c r="F149" s="34"/>
      <c r="G149" s="34"/>
      <c r="H149" s="34"/>
      <c r="I149" s="34"/>
    </row>
    <row r="167" spans="1:16" ht="19.5" x14ac:dyDescent="0.4">
      <c r="A167" s="7"/>
      <c r="B167" s="30"/>
      <c r="C167" s="30"/>
      <c r="D167" s="7"/>
      <c r="E167" s="7"/>
      <c r="F167" s="7"/>
      <c r="G167" s="7"/>
      <c r="H167" s="7"/>
      <c r="I167" s="7"/>
      <c r="J167" s="25"/>
      <c r="N167" s="25"/>
      <c r="O167" s="25"/>
      <c r="P167" s="7"/>
    </row>
    <row r="169" spans="1:16" ht="15.75" x14ac:dyDescent="0.25">
      <c r="B169" s="38"/>
      <c r="C169" s="38"/>
      <c r="D169" s="38"/>
      <c r="E169" s="38"/>
      <c r="F169" s="38"/>
      <c r="H169" s="38"/>
      <c r="I169" s="38"/>
    </row>
    <row r="170" spans="1:16" x14ac:dyDescent="0.25">
      <c r="B170" s="34"/>
      <c r="C170" s="34"/>
      <c r="D170" s="40"/>
      <c r="E170" s="34"/>
      <c r="F170" s="34"/>
      <c r="G170" s="34"/>
      <c r="H170" s="34"/>
      <c r="I170" s="39"/>
    </row>
    <row r="171" spans="1:16" x14ac:dyDescent="0.25">
      <c r="B171" s="34"/>
      <c r="C171" s="34"/>
      <c r="D171" s="34"/>
      <c r="E171" s="34"/>
      <c r="F171" s="34"/>
      <c r="G171" s="34"/>
      <c r="H171" s="34"/>
      <c r="I171" s="34"/>
    </row>
    <row r="172" spans="1:16" x14ac:dyDescent="0.25">
      <c r="B172" s="34"/>
      <c r="C172" s="34"/>
      <c r="D172" s="34"/>
      <c r="E172" s="34"/>
      <c r="F172" s="34"/>
      <c r="G172" s="34"/>
      <c r="H172" s="34"/>
      <c r="I172" s="34"/>
    </row>
    <row r="189" spans="1:16" ht="19.5" x14ac:dyDescent="0.4">
      <c r="A189" s="7"/>
      <c r="B189" s="30"/>
      <c r="C189" s="30"/>
      <c r="D189" s="7"/>
      <c r="E189" s="7"/>
      <c r="F189" s="7"/>
      <c r="G189" s="7"/>
      <c r="H189" s="7"/>
      <c r="I189" s="7"/>
      <c r="J189" s="25"/>
      <c r="N189" s="25"/>
      <c r="O189" s="25"/>
      <c r="P189" s="7"/>
    </row>
    <row r="191" spans="1:16" ht="15.75" x14ac:dyDescent="0.25">
      <c r="B191" s="31"/>
      <c r="C191" s="31"/>
      <c r="D191" s="38"/>
      <c r="E191" s="38"/>
    </row>
    <row r="192" spans="1:16" x14ac:dyDescent="0.25">
      <c r="B192" s="34"/>
      <c r="C192" s="34"/>
      <c r="D192" s="34"/>
      <c r="E192" s="34"/>
    </row>
    <row r="193" spans="2:5" x14ac:dyDescent="0.25">
      <c r="B193" s="34"/>
      <c r="C193" s="34"/>
      <c r="D193" s="34"/>
      <c r="E193" s="34"/>
    </row>
    <row r="194" spans="2:5" x14ac:dyDescent="0.25">
      <c r="B194" s="34"/>
      <c r="C194" s="34"/>
      <c r="D194" s="34"/>
      <c r="E194" s="34"/>
    </row>
    <row r="212" spans="1:16" ht="19.5" x14ac:dyDescent="0.4">
      <c r="A212" s="7"/>
      <c r="B212" s="30"/>
      <c r="C212" s="30"/>
      <c r="D212" s="7"/>
      <c r="E212" s="7"/>
      <c r="F212" s="7"/>
      <c r="G212" s="7"/>
      <c r="H212" s="7"/>
      <c r="I212" s="7"/>
      <c r="K212" s="25"/>
      <c r="N212" s="25"/>
      <c r="O212" s="25"/>
      <c r="P212" s="7"/>
    </row>
    <row r="214" spans="1:16" ht="15.75" x14ac:dyDescent="0.25">
      <c r="B214" s="31"/>
      <c r="C214" s="31"/>
      <c r="D214" s="32"/>
      <c r="E214" s="31"/>
      <c r="F214" s="31"/>
      <c r="G214" s="31"/>
      <c r="H214" s="33"/>
    </row>
    <row r="215" spans="1:16" x14ac:dyDescent="0.25">
      <c r="B215" s="34"/>
      <c r="C215" s="34"/>
      <c r="D215" s="34"/>
      <c r="E215" s="34"/>
      <c r="F215" s="34"/>
      <c r="G215" s="34"/>
      <c r="H215" s="34"/>
    </row>
    <row r="216" spans="1:16" x14ac:dyDescent="0.25">
      <c r="B216" s="34"/>
      <c r="C216" s="34"/>
      <c r="D216" s="34"/>
      <c r="E216" s="34"/>
      <c r="F216" s="34"/>
      <c r="G216" s="34"/>
      <c r="H216" s="34"/>
    </row>
    <row r="217" spans="1:16" x14ac:dyDescent="0.25">
      <c r="B217" s="34"/>
      <c r="C217" s="34"/>
      <c r="D217" s="34"/>
      <c r="E217" s="34"/>
      <c r="F217" s="34"/>
      <c r="G217" s="34"/>
      <c r="H217" s="34"/>
    </row>
    <row r="239" spans="1:16" ht="19.5" x14ac:dyDescent="0.4">
      <c r="A239" s="7"/>
      <c r="B239" s="30"/>
      <c r="C239" s="30"/>
      <c r="D239" s="7"/>
      <c r="E239" s="7"/>
      <c r="F239" s="7"/>
      <c r="G239" s="7"/>
      <c r="H239" s="7"/>
      <c r="I239" s="7"/>
      <c r="K239" s="25"/>
      <c r="N239" s="25"/>
      <c r="O239" s="25"/>
      <c r="P239" s="7"/>
    </row>
    <row r="241" spans="1:8" ht="15.75" x14ac:dyDescent="0.25">
      <c r="A241" s="31"/>
      <c r="B241" s="33"/>
      <c r="C241" s="31"/>
      <c r="D241" s="31"/>
      <c r="E241" s="38"/>
      <c r="F241" s="38"/>
    </row>
    <row r="242" spans="1:8" x14ac:dyDescent="0.25">
      <c r="A242" s="34"/>
      <c r="B242" s="34"/>
      <c r="C242" s="34"/>
      <c r="D242" s="34"/>
      <c r="E242" s="34"/>
      <c r="F242" s="34"/>
    </row>
    <row r="243" spans="1:8" x14ac:dyDescent="0.25">
      <c r="A243" s="34"/>
      <c r="B243" s="34"/>
      <c r="C243" s="34"/>
      <c r="D243" s="34"/>
      <c r="E243" s="34"/>
      <c r="F243" s="34"/>
    </row>
    <row r="244" spans="1:8" x14ac:dyDescent="0.25">
      <c r="A244" s="34"/>
      <c r="B244" s="34"/>
      <c r="C244" s="34"/>
      <c r="D244" s="34"/>
      <c r="E244" s="34"/>
      <c r="F244" s="34"/>
    </row>
    <row r="245" spans="1:8" x14ac:dyDescent="0.25">
      <c r="A245" s="34"/>
      <c r="B245" s="34"/>
      <c r="C245" s="34"/>
      <c r="D245" s="34"/>
      <c r="E245" s="34"/>
      <c r="F245" s="34"/>
    </row>
    <row r="246" spans="1:8" x14ac:dyDescent="0.25">
      <c r="A246" s="34"/>
      <c r="B246" s="34"/>
      <c r="C246" s="34"/>
      <c r="D246" s="34"/>
      <c r="E246" s="34"/>
      <c r="F246" s="34"/>
    </row>
    <row r="247" spans="1:8" ht="15.75" x14ac:dyDescent="0.25">
      <c r="A247" s="34"/>
      <c r="B247" s="34"/>
      <c r="C247" s="34"/>
      <c r="D247" s="34"/>
      <c r="E247" s="34"/>
      <c r="F247" s="34"/>
      <c r="G247" s="41"/>
      <c r="H247" s="41"/>
    </row>
    <row r="249" spans="1:8" ht="15.75" x14ac:dyDescent="0.25">
      <c r="A249" s="31"/>
      <c r="B249" s="33"/>
      <c r="C249" s="31"/>
      <c r="D249" s="31"/>
      <c r="E249" s="38"/>
      <c r="F249" s="38"/>
    </row>
    <row r="250" spans="1:8" x14ac:dyDescent="0.25">
      <c r="A250" s="34"/>
      <c r="B250" s="34"/>
      <c r="C250" s="34"/>
      <c r="D250" s="34"/>
      <c r="E250" s="34"/>
      <c r="F250" s="34"/>
    </row>
    <row r="251" spans="1:8" x14ac:dyDescent="0.25">
      <c r="A251" s="34"/>
      <c r="B251" s="34"/>
      <c r="C251" s="34"/>
      <c r="D251" s="34"/>
      <c r="E251" s="34"/>
      <c r="F251" s="34"/>
    </row>
    <row r="252" spans="1:8" x14ac:dyDescent="0.25">
      <c r="A252" s="34"/>
      <c r="B252" s="34"/>
      <c r="C252" s="34"/>
      <c r="D252" s="34"/>
      <c r="E252" s="34"/>
      <c r="F252" s="34"/>
    </row>
    <row r="253" spans="1:8" x14ac:dyDescent="0.25">
      <c r="A253" s="34"/>
      <c r="B253" s="34"/>
      <c r="C253" s="34"/>
      <c r="D253" s="34"/>
      <c r="E253" s="34"/>
      <c r="F253" s="34"/>
    </row>
    <row r="254" spans="1:8" x14ac:dyDescent="0.25">
      <c r="A254" s="34"/>
      <c r="B254" s="34"/>
      <c r="C254" s="34"/>
      <c r="D254" s="34"/>
      <c r="E254" s="34"/>
      <c r="F254" s="34"/>
    </row>
    <row r="255" spans="1:8" x14ac:dyDescent="0.25">
      <c r="A255" s="34"/>
      <c r="B255" s="34"/>
      <c r="C255" s="34"/>
      <c r="D255" s="34"/>
      <c r="E255" s="34"/>
      <c r="F255" s="34"/>
    </row>
    <row r="256" spans="1:8" x14ac:dyDescent="0.25">
      <c r="A256" s="34"/>
      <c r="B256" s="34"/>
      <c r="C256" s="34"/>
      <c r="D256" s="34"/>
      <c r="E256" s="34"/>
      <c r="F256" s="34"/>
    </row>
    <row r="277" spans="1:16" ht="19.5" x14ac:dyDescent="0.4">
      <c r="A277" s="7"/>
      <c r="B277" s="30"/>
      <c r="C277" s="30"/>
      <c r="D277" s="7"/>
      <c r="E277" s="7"/>
      <c r="F277" s="7"/>
      <c r="G277" s="7"/>
      <c r="H277" s="7"/>
      <c r="I277" s="7"/>
      <c r="K277" s="25"/>
      <c r="N277" s="25"/>
      <c r="O277" s="25"/>
      <c r="P277" s="7"/>
    </row>
    <row r="279" spans="1:16" ht="15.75" x14ac:dyDescent="0.25">
      <c r="A279" s="31"/>
      <c r="B279" s="32"/>
      <c r="C279" s="31"/>
      <c r="D279" s="33"/>
      <c r="E279" s="33"/>
      <c r="F279" s="33"/>
      <c r="G279" s="38"/>
      <c r="H279" s="33"/>
    </row>
    <row r="280" spans="1:16" x14ac:dyDescent="0.25">
      <c r="A280" s="34"/>
      <c r="B280" s="34"/>
      <c r="C280" s="34"/>
      <c r="D280" s="34"/>
      <c r="E280" s="34"/>
      <c r="F280" s="34"/>
      <c r="G280" s="34"/>
      <c r="H280" s="34"/>
    </row>
    <row r="281" spans="1:16" x14ac:dyDescent="0.25">
      <c r="A281" s="34"/>
      <c r="B281" s="34"/>
      <c r="C281" s="34"/>
      <c r="D281" s="34"/>
      <c r="E281" s="34"/>
      <c r="F281" s="34"/>
      <c r="G281" s="34"/>
      <c r="H281" s="34"/>
    </row>
    <row r="282" spans="1:16" x14ac:dyDescent="0.25">
      <c r="A282" s="34"/>
      <c r="B282" s="34"/>
      <c r="C282" s="34"/>
      <c r="D282" s="34"/>
      <c r="E282" s="34"/>
      <c r="F282" s="34"/>
      <c r="G282" s="34"/>
      <c r="H282" s="34"/>
    </row>
    <row r="283" spans="1:16" x14ac:dyDescent="0.25">
      <c r="A283" s="34"/>
      <c r="B283" s="34"/>
      <c r="C283" s="34"/>
      <c r="D283" s="34"/>
      <c r="E283" s="34"/>
      <c r="F283" s="34"/>
      <c r="G283" s="34"/>
      <c r="H283" s="34"/>
    </row>
    <row r="309" spans="1:16" ht="19.5" x14ac:dyDescent="0.4">
      <c r="A309" s="7"/>
      <c r="B309" s="30"/>
      <c r="C309" s="30"/>
      <c r="D309" s="7"/>
      <c r="E309" s="7"/>
      <c r="F309" s="7"/>
      <c r="G309" s="7"/>
      <c r="H309" s="7"/>
      <c r="I309" s="7"/>
      <c r="K309" s="25"/>
      <c r="N309" s="25"/>
      <c r="O309" s="25"/>
      <c r="P309" s="7"/>
    </row>
    <row r="311" spans="1:16" ht="15.75" x14ac:dyDescent="0.25">
      <c r="A311" s="31"/>
      <c r="B311" s="33"/>
      <c r="C311" s="31"/>
      <c r="D311" s="31"/>
      <c r="E311" s="38"/>
      <c r="F311" s="38"/>
    </row>
    <row r="312" spans="1:16" x14ac:dyDescent="0.25">
      <c r="A312" s="34"/>
      <c r="B312" s="34"/>
      <c r="C312" s="34"/>
      <c r="D312" s="34"/>
      <c r="E312" s="34"/>
      <c r="F312" s="34"/>
    </row>
    <row r="313" spans="1:16" x14ac:dyDescent="0.25">
      <c r="A313" s="34"/>
      <c r="B313" s="34"/>
      <c r="C313" s="34"/>
      <c r="D313" s="34"/>
      <c r="E313" s="34"/>
      <c r="F313" s="34"/>
    </row>
    <row r="314" spans="1:16" ht="15.75" x14ac:dyDescent="0.25">
      <c r="A314" s="34"/>
      <c r="B314" s="34"/>
      <c r="C314" s="34"/>
      <c r="D314" s="34"/>
      <c r="E314" s="34"/>
      <c r="F314" s="38"/>
      <c r="G314" s="42"/>
      <c r="H314" s="31"/>
      <c r="I314" s="31"/>
    </row>
    <row r="315" spans="1:16" x14ac:dyDescent="0.25">
      <c r="A315" s="34"/>
      <c r="B315" s="34"/>
      <c r="C315" s="34"/>
      <c r="D315" s="34"/>
      <c r="E315" s="34"/>
      <c r="F315" s="34"/>
      <c r="G315" s="43"/>
      <c r="H315" s="43"/>
      <c r="I315" s="43"/>
    </row>
    <row r="316" spans="1:16" x14ac:dyDescent="0.25">
      <c r="A316" s="34"/>
      <c r="B316" s="34"/>
      <c r="C316" s="34"/>
      <c r="D316" s="34"/>
      <c r="E316" s="34"/>
      <c r="F316" s="34"/>
    </row>
    <row r="317" spans="1:16" ht="15.75" x14ac:dyDescent="0.25">
      <c r="A317" s="31"/>
      <c r="B317" s="33"/>
      <c r="C317" s="31"/>
      <c r="D317" s="31"/>
      <c r="E317" s="38"/>
      <c r="F317" s="38"/>
    </row>
    <row r="318" spans="1:16" x14ac:dyDescent="0.25">
      <c r="A318" s="34"/>
      <c r="B318" s="34"/>
      <c r="C318" s="34"/>
      <c r="D318" s="34"/>
      <c r="E318" s="34"/>
      <c r="F318" s="34"/>
    </row>
    <row r="319" spans="1:16" x14ac:dyDescent="0.25">
      <c r="A319" s="34"/>
      <c r="B319" s="34"/>
      <c r="C319" s="34"/>
      <c r="D319" s="34"/>
      <c r="E319" s="34"/>
      <c r="F319" s="34"/>
    </row>
    <row r="320" spans="1:16" x14ac:dyDescent="0.25">
      <c r="A320" s="34"/>
      <c r="B320" s="34"/>
      <c r="C320" s="34"/>
      <c r="D320" s="34"/>
      <c r="E320" s="34"/>
      <c r="F320" s="34"/>
    </row>
    <row r="323" spans="1:6" x14ac:dyDescent="0.25">
      <c r="A323" s="34"/>
      <c r="B323" s="34"/>
      <c r="C323" s="34"/>
      <c r="D323" s="34"/>
      <c r="E323" s="34"/>
      <c r="F323" s="34"/>
    </row>
    <row r="324" spans="1:6" x14ac:dyDescent="0.25">
      <c r="A324" s="34"/>
      <c r="B324" s="34"/>
      <c r="C324" s="34"/>
      <c r="D324" s="34"/>
      <c r="E324" s="34"/>
      <c r="F324" s="34"/>
    </row>
    <row r="325" spans="1:6" x14ac:dyDescent="0.25">
      <c r="A325" s="34"/>
      <c r="B325" s="34"/>
      <c r="C325" s="34"/>
      <c r="D325" s="34"/>
      <c r="E325" s="34"/>
      <c r="F325" s="34"/>
    </row>
    <row r="326" spans="1:6" x14ac:dyDescent="0.25">
      <c r="A326" s="34"/>
      <c r="B326" s="34"/>
      <c r="C326" s="34"/>
      <c r="D326" s="34"/>
      <c r="E326" s="34"/>
      <c r="F326" s="34"/>
    </row>
    <row r="341" spans="1:16" ht="19.5" x14ac:dyDescent="0.4">
      <c r="A341" s="7"/>
      <c r="B341" s="30"/>
      <c r="C341" s="30"/>
      <c r="D341" s="7"/>
      <c r="E341" s="7"/>
      <c r="F341" s="7"/>
      <c r="G341" s="7"/>
      <c r="H341" s="7"/>
      <c r="I341" s="7"/>
      <c r="K341" s="25"/>
      <c r="N341" s="25"/>
      <c r="O341" s="25"/>
      <c r="P341" s="7"/>
    </row>
    <row r="343" spans="1:16" ht="15.75" x14ac:dyDescent="0.25">
      <c r="A343" s="31"/>
      <c r="B343" s="31"/>
      <c r="C343" s="31"/>
      <c r="D343" s="32"/>
      <c r="E343" s="38"/>
      <c r="F343" s="38"/>
      <c r="G343" s="43"/>
      <c r="H343" s="31"/>
      <c r="I343" s="31"/>
    </row>
    <row r="344" spans="1:16" x14ac:dyDescent="0.25">
      <c r="A344" s="34"/>
      <c r="B344" s="34"/>
      <c r="C344" s="34"/>
      <c r="D344" s="34"/>
      <c r="E344" s="34"/>
      <c r="F344" s="34"/>
      <c r="G344" s="44"/>
      <c r="H344" s="44"/>
      <c r="I344" s="44"/>
    </row>
    <row r="345" spans="1:16" x14ac:dyDescent="0.25">
      <c r="A345" s="34"/>
      <c r="B345" s="34"/>
      <c r="C345" s="34"/>
      <c r="D345" s="34"/>
      <c r="E345" s="34"/>
      <c r="F345" s="34"/>
      <c r="G345" s="44"/>
      <c r="H345" s="44"/>
      <c r="I345" s="44"/>
    </row>
    <row r="346" spans="1:16" x14ac:dyDescent="0.25">
      <c r="A346" s="34"/>
      <c r="B346" s="34"/>
      <c r="C346" s="34"/>
      <c r="D346" s="34"/>
      <c r="E346" s="34"/>
      <c r="F346" s="34"/>
      <c r="G346" s="44"/>
      <c r="H346" s="44"/>
      <c r="I346" s="44"/>
    </row>
    <row r="347" spans="1:16" x14ac:dyDescent="0.25">
      <c r="A347" s="34"/>
      <c r="B347" s="34"/>
      <c r="C347" s="34"/>
      <c r="D347" s="34"/>
      <c r="E347" s="34"/>
      <c r="F347" s="34"/>
      <c r="G347" s="44"/>
      <c r="H347" s="44"/>
      <c r="I347" s="44"/>
    </row>
    <row r="348" spans="1:16" x14ac:dyDescent="0.25">
      <c r="A348" s="34"/>
      <c r="B348" s="34"/>
      <c r="C348" s="34"/>
      <c r="D348" s="34"/>
      <c r="E348" s="34"/>
      <c r="F348" s="34"/>
      <c r="G348" s="44"/>
      <c r="H348" s="44"/>
      <c r="I348" s="44"/>
    </row>
    <row r="349" spans="1:16" x14ac:dyDescent="0.25">
      <c r="A349" s="34"/>
      <c r="B349" s="34"/>
      <c r="C349" s="34"/>
      <c r="D349" s="34"/>
      <c r="E349" s="34"/>
      <c r="F349" s="34"/>
      <c r="G349" s="44"/>
      <c r="H349" s="44"/>
      <c r="I349" s="44"/>
    </row>
    <row r="350" spans="1:16" x14ac:dyDescent="0.25">
      <c r="A350" s="44"/>
      <c r="B350" s="34"/>
      <c r="C350" s="34"/>
      <c r="D350" s="44"/>
      <c r="E350" s="44"/>
      <c r="F350" s="34"/>
      <c r="G350" s="44"/>
      <c r="H350" s="44"/>
      <c r="I350" s="44"/>
    </row>
    <row r="351" spans="1:16" x14ac:dyDescent="0.25">
      <c r="A351" s="34"/>
      <c r="B351" s="34"/>
      <c r="C351" s="34"/>
      <c r="D351" s="44"/>
      <c r="E351" s="44"/>
      <c r="F351" s="34"/>
      <c r="G351" s="44"/>
      <c r="H351" s="44"/>
      <c r="I351" s="44"/>
    </row>
    <row r="353" spans="1:16" ht="15.75" x14ac:dyDescent="0.25">
      <c r="B353" s="33"/>
      <c r="C353" s="31"/>
      <c r="D353" s="31"/>
      <c r="E353" s="38"/>
      <c r="F353" s="38"/>
    </row>
    <row r="354" spans="1:16" x14ac:dyDescent="0.25">
      <c r="B354" s="34"/>
      <c r="C354" s="34"/>
      <c r="D354" s="34"/>
      <c r="E354" s="34"/>
      <c r="F354" s="34"/>
    </row>
    <row r="355" spans="1:16" x14ac:dyDescent="0.25">
      <c r="B355" s="34"/>
      <c r="C355" s="34"/>
      <c r="D355" s="34"/>
      <c r="E355" s="34"/>
      <c r="F355" s="34"/>
    </row>
    <row r="356" spans="1:16" x14ac:dyDescent="0.25">
      <c r="B356" s="34"/>
      <c r="C356" s="34"/>
      <c r="D356" s="34"/>
      <c r="E356" s="34"/>
      <c r="F356" s="34"/>
    </row>
    <row r="357" spans="1:16" x14ac:dyDescent="0.25">
      <c r="B357" s="34"/>
      <c r="C357" s="34"/>
      <c r="D357" s="34"/>
      <c r="E357" s="34"/>
      <c r="F357" s="34"/>
    </row>
    <row r="358" spans="1:16" x14ac:dyDescent="0.25">
      <c r="B358" s="34"/>
      <c r="C358" s="34"/>
      <c r="D358" s="34"/>
      <c r="E358" s="34"/>
      <c r="F358" s="34"/>
    </row>
    <row r="359" spans="1:16" x14ac:dyDescent="0.25">
      <c r="B359" s="34"/>
      <c r="C359" s="34"/>
      <c r="D359" s="34"/>
      <c r="E359" s="34"/>
      <c r="F359" s="34"/>
    </row>
    <row r="360" spans="1:16" x14ac:dyDescent="0.25">
      <c r="B360" s="34"/>
      <c r="C360" s="34"/>
      <c r="D360" s="34"/>
      <c r="E360" s="34"/>
      <c r="F360" s="34"/>
    </row>
    <row r="368" spans="1:16" ht="19.5" x14ac:dyDescent="0.4">
      <c r="A368" s="7"/>
      <c r="B368" s="30"/>
      <c r="C368" s="30"/>
      <c r="D368" s="7"/>
      <c r="E368" s="7"/>
      <c r="F368" s="7"/>
      <c r="G368" s="7"/>
      <c r="H368" s="7"/>
      <c r="I368" s="7"/>
      <c r="K368" s="25"/>
      <c r="N368" s="25"/>
      <c r="O368" s="25"/>
      <c r="P368" s="7"/>
    </row>
    <row r="370" spans="2:8" ht="15.75" x14ac:dyDescent="0.25">
      <c r="B370" s="38"/>
      <c r="C370" s="38"/>
      <c r="D370" s="38"/>
      <c r="E370" s="38"/>
      <c r="F370" s="38"/>
      <c r="G370" s="38"/>
      <c r="H370" s="38"/>
    </row>
    <row r="371" spans="2:8" x14ac:dyDescent="0.25">
      <c r="B371" s="34"/>
      <c r="C371" s="34"/>
      <c r="D371" s="34"/>
      <c r="E371" s="34"/>
      <c r="F371" s="34"/>
      <c r="G371" s="34"/>
      <c r="H371" s="34"/>
    </row>
    <row r="372" spans="2:8" x14ac:dyDescent="0.25">
      <c r="B372" s="34"/>
      <c r="C372" s="34"/>
      <c r="D372" s="34"/>
      <c r="E372" s="34"/>
      <c r="F372" s="34"/>
      <c r="G372" s="34"/>
      <c r="H372" s="34"/>
    </row>
    <row r="373" spans="2:8" x14ac:dyDescent="0.25">
      <c r="B373" s="34"/>
      <c r="C373" s="34"/>
      <c r="D373" s="34"/>
      <c r="E373" s="34"/>
      <c r="F373" s="34"/>
      <c r="G373" s="34"/>
      <c r="H373" s="34"/>
    </row>
    <row r="374" spans="2:8" x14ac:dyDescent="0.25">
      <c r="B374" s="34"/>
      <c r="C374" s="34"/>
      <c r="D374" s="34"/>
      <c r="E374" s="34"/>
      <c r="F374" s="34"/>
      <c r="G374" s="34"/>
      <c r="H374" s="34"/>
    </row>
    <row r="412" spans="1:16" ht="19.5" x14ac:dyDescent="0.4">
      <c r="A412" s="7"/>
      <c r="B412" s="30"/>
      <c r="C412" s="30"/>
      <c r="D412" s="7"/>
      <c r="E412" s="7"/>
      <c r="F412" s="7"/>
      <c r="G412" s="7"/>
      <c r="H412" s="7"/>
      <c r="I412" s="7"/>
      <c r="L412" s="25"/>
      <c r="N412" s="25"/>
      <c r="O412" s="25"/>
      <c r="P412" s="7"/>
    </row>
    <row r="414" spans="1:16" ht="15.75" x14ac:dyDescent="0.25">
      <c r="A414" s="31"/>
      <c r="B414" s="31"/>
      <c r="C414" s="33"/>
      <c r="D414" s="45"/>
      <c r="E414" s="33"/>
      <c r="F414" s="33"/>
      <c r="G414" s="33"/>
      <c r="H414" s="33"/>
      <c r="I414" s="38"/>
      <c r="J414" s="38"/>
    </row>
    <row r="415" spans="1:16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6" x14ac:dyDescent="0.25">
      <c r="A416" s="34"/>
      <c r="B416" s="34"/>
      <c r="C416" s="44"/>
      <c r="D416" s="44"/>
      <c r="E416" s="34"/>
      <c r="F416" s="44"/>
      <c r="G416" s="34"/>
      <c r="H416" s="34"/>
    </row>
    <row r="417" spans="1:10" ht="15.75" x14ac:dyDescent="0.25">
      <c r="A417" s="34"/>
      <c r="B417" s="34"/>
      <c r="C417" s="38"/>
      <c r="D417" s="45"/>
      <c r="E417" s="34"/>
      <c r="F417" s="33"/>
      <c r="G417" s="34"/>
      <c r="H417" s="46"/>
      <c r="I417" s="46"/>
      <c r="J417" s="46"/>
    </row>
    <row r="418" spans="1:10" ht="15.75" x14ac:dyDescent="0.25">
      <c r="A418" s="34"/>
      <c r="B418" s="34"/>
      <c r="C418" s="34"/>
      <c r="D418" s="34"/>
      <c r="E418" s="34"/>
      <c r="F418" s="34"/>
      <c r="G418" s="34"/>
      <c r="H418" s="38"/>
      <c r="J418" s="46"/>
    </row>
    <row r="419" spans="1:10" ht="15.75" x14ac:dyDescent="0.25">
      <c r="A419" s="34"/>
      <c r="B419" s="34"/>
      <c r="C419" s="44"/>
      <c r="D419" s="44"/>
      <c r="E419" s="34"/>
      <c r="F419" s="44"/>
      <c r="G419" s="34"/>
      <c r="H419" s="38"/>
      <c r="J419" s="46"/>
    </row>
    <row r="424" spans="1:10" x14ac:dyDescent="0.25">
      <c r="J424" t="s">
        <v>252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E06-8C47-4B1F-BD4D-010FE32AC481}">
  <dimension ref="A9:R467"/>
  <sheetViews>
    <sheetView workbookViewId="0"/>
  </sheetViews>
  <sheetFormatPr defaultRowHeight="15" x14ac:dyDescent="0.25"/>
  <cols>
    <col min="2" max="2" width="9.42578125" bestFit="1" customWidth="1"/>
    <col min="3" max="3" width="10.28515625" bestFit="1" customWidth="1"/>
    <col min="4" max="4" width="10.42578125" bestFit="1" customWidth="1"/>
    <col min="5" max="5" width="14.42578125" bestFit="1" customWidth="1"/>
    <col min="6" max="6" width="16.5703125" customWidth="1"/>
    <col min="7" max="8" width="9.42578125" bestFit="1" customWidth="1"/>
    <col min="9" max="9" width="9.28515625" bestFit="1" customWidth="1"/>
    <col min="19" max="19" width="8.5703125" customWidth="1"/>
  </cols>
  <sheetData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20" spans="1:9" ht="24.75" x14ac:dyDescent="0.45">
      <c r="B20" s="3" t="s">
        <v>295</v>
      </c>
    </row>
    <row r="29" spans="1:9" ht="19.5" x14ac:dyDescent="0.4">
      <c r="A29" s="5"/>
      <c r="B29" s="6" t="s">
        <v>2</v>
      </c>
      <c r="C29" s="6"/>
      <c r="D29" s="5"/>
      <c r="E29" s="5"/>
      <c r="F29" s="5"/>
      <c r="G29" s="5"/>
      <c r="H29" s="5"/>
      <c r="I29" s="5"/>
    </row>
    <row r="31" spans="1:9" ht="20.25" x14ac:dyDescent="0.35">
      <c r="A31" s="48" t="s">
        <v>296</v>
      </c>
      <c r="B31" s="73" t="s">
        <v>297</v>
      </c>
      <c r="C31" s="50" t="s">
        <v>298</v>
      </c>
      <c r="D31" s="56" t="s">
        <v>299</v>
      </c>
      <c r="E31" s="11" t="s">
        <v>300</v>
      </c>
      <c r="F31" s="10" t="s">
        <v>301</v>
      </c>
      <c r="G31" s="12" t="s">
        <v>302</v>
      </c>
      <c r="H31" s="58" t="s">
        <v>303</v>
      </c>
    </row>
    <row r="32" spans="1:9" x14ac:dyDescent="0.25">
      <c r="A32" s="13">
        <v>10.9</v>
      </c>
      <c r="B32" s="14">
        <f>(A32+A33+A34+A35+A36+A37)/6</f>
        <v>10.416666666666666</v>
      </c>
      <c r="C32" s="15">
        <f>A32-B32</f>
        <v>0.48333333333333428</v>
      </c>
      <c r="D32" s="54">
        <f>C32^2</f>
        <v>0.23361111111111202</v>
      </c>
      <c r="E32" s="16">
        <f>D32+D33+D34+D35+D36+D37</f>
        <v>1.6683333333333334</v>
      </c>
      <c r="F32" s="15">
        <f>E32/(6-1)</f>
        <v>0.33366666666666667</v>
      </c>
      <c r="G32" s="17">
        <f>(F32)^(1/2)</f>
        <v>0.57763887219149879</v>
      </c>
      <c r="H32" s="16">
        <f>(G32)^2</f>
        <v>0.33366666666666667</v>
      </c>
    </row>
    <row r="33" spans="1:10" x14ac:dyDescent="0.25">
      <c r="A33" s="13">
        <v>10.1</v>
      </c>
      <c r="B33" s="14"/>
      <c r="C33" s="15">
        <f>A33-B32</f>
        <v>-0.31666666666666643</v>
      </c>
      <c r="D33" s="54">
        <f t="shared" ref="D33:D37" si="0">C33^2</f>
        <v>0.10027777777777763</v>
      </c>
      <c r="E33" s="16"/>
      <c r="F33" s="15"/>
      <c r="G33" s="17"/>
      <c r="H33" s="16"/>
    </row>
    <row r="34" spans="1:10" x14ac:dyDescent="0.25">
      <c r="A34" s="13">
        <v>10.6</v>
      </c>
      <c r="B34" s="14"/>
      <c r="C34" s="15">
        <f>A34-B32</f>
        <v>0.18333333333333357</v>
      </c>
      <c r="D34" s="54">
        <f t="shared" si="0"/>
        <v>3.3611111111111196E-2</v>
      </c>
      <c r="E34" s="16"/>
      <c r="F34" s="15"/>
      <c r="G34" s="17"/>
      <c r="H34" s="16"/>
    </row>
    <row r="35" spans="1:10" x14ac:dyDescent="0.25">
      <c r="A35" s="13">
        <v>11.2</v>
      </c>
      <c r="B35" s="14"/>
      <c r="C35" s="15">
        <f>A35-B32</f>
        <v>0.78333333333333321</v>
      </c>
      <c r="D35" s="54">
        <f t="shared" si="0"/>
        <v>0.61361111111111089</v>
      </c>
      <c r="E35" s="16"/>
      <c r="F35" s="15"/>
      <c r="G35" s="17"/>
      <c r="H35" s="16"/>
    </row>
    <row r="36" spans="1:10" x14ac:dyDescent="0.25">
      <c r="A36" s="13">
        <v>9.6999999999999993</v>
      </c>
      <c r="B36" s="14"/>
      <c r="C36" s="15">
        <f>A36-B32</f>
        <v>-0.71666666666666679</v>
      </c>
      <c r="D36" s="54">
        <f t="shared" si="0"/>
        <v>0.51361111111111124</v>
      </c>
      <c r="E36" s="16"/>
      <c r="F36" s="15"/>
      <c r="G36" s="17"/>
      <c r="H36" s="16"/>
    </row>
    <row r="37" spans="1:10" ht="19.5" x14ac:dyDescent="0.35">
      <c r="A37" s="13">
        <v>10</v>
      </c>
      <c r="B37" s="14"/>
      <c r="C37" s="15">
        <f>A37-B32</f>
        <v>-0.41666666666666607</v>
      </c>
      <c r="D37" s="54">
        <f t="shared" si="0"/>
        <v>0.17361111111111061</v>
      </c>
      <c r="E37" s="16"/>
      <c r="F37" s="15"/>
      <c r="G37" s="17"/>
      <c r="H37" s="16"/>
      <c r="I37" s="85" t="s">
        <v>304</v>
      </c>
      <c r="J37" s="85"/>
    </row>
    <row r="38" spans="1:10" x14ac:dyDescent="0.25">
      <c r="A38" s="86"/>
      <c r="B38" s="87"/>
      <c r="C38" s="88"/>
      <c r="D38" s="89"/>
      <c r="E38" s="90"/>
      <c r="F38" s="88"/>
      <c r="G38" s="91"/>
      <c r="H38" s="90"/>
      <c r="I38" s="15">
        <f>H40/H32</f>
        <v>2.4218638504352787</v>
      </c>
      <c r="J38" s="20"/>
    </row>
    <row r="39" spans="1:10" ht="20.25" x14ac:dyDescent="0.35">
      <c r="A39" s="48" t="s">
        <v>305</v>
      </c>
      <c r="B39" s="73" t="s">
        <v>306</v>
      </c>
      <c r="C39" s="50" t="s">
        <v>307</v>
      </c>
      <c r="D39" s="56" t="s">
        <v>308</v>
      </c>
      <c r="E39" s="11" t="s">
        <v>309</v>
      </c>
      <c r="F39" s="10" t="s">
        <v>310</v>
      </c>
      <c r="G39" s="12" t="s">
        <v>311</v>
      </c>
      <c r="H39" s="58" t="s">
        <v>312</v>
      </c>
    </row>
    <row r="40" spans="1:10" x14ac:dyDescent="0.25">
      <c r="A40" s="13">
        <v>9.1999999999999993</v>
      </c>
      <c r="B40" s="14">
        <f>(A40+A41+A42+A43+A44+A45+A46)/7</f>
        <v>10.214285714285714</v>
      </c>
      <c r="C40" s="15">
        <f>A40-B40</f>
        <v>-1.0142857142857142</v>
      </c>
      <c r="D40" s="54">
        <f>C40^2</f>
        <v>1.0287755102040814</v>
      </c>
      <c r="E40" s="16">
        <f>D40+D41+D42+D43+D44+D45+D46</f>
        <v>4.8485714285714279</v>
      </c>
      <c r="F40" s="15">
        <f>E40/(7-1)</f>
        <v>0.80809523809523798</v>
      </c>
      <c r="G40" s="17">
        <f>(F40)^(1/2)</f>
        <v>0.89894117610399737</v>
      </c>
      <c r="H40" s="16">
        <f>(G40)^2</f>
        <v>0.80809523809523798</v>
      </c>
    </row>
    <row r="41" spans="1:10" x14ac:dyDescent="0.25">
      <c r="A41" s="13">
        <v>10.5</v>
      </c>
      <c r="B41" s="14"/>
      <c r="C41" s="15">
        <f>A41-B40</f>
        <v>0.28571428571428648</v>
      </c>
      <c r="D41" s="54">
        <f t="shared" ref="D41:D46" si="1">C41^2</f>
        <v>8.1632653061224927E-2</v>
      </c>
      <c r="E41" s="16"/>
      <c r="F41" s="15"/>
      <c r="G41" s="17"/>
      <c r="H41" s="16"/>
    </row>
    <row r="42" spans="1:10" x14ac:dyDescent="0.25">
      <c r="A42" s="13">
        <v>9.6999999999999993</v>
      </c>
      <c r="B42" s="14"/>
      <c r="C42" s="15">
        <f>A42-B40</f>
        <v>-0.51428571428571423</v>
      </c>
      <c r="D42" s="54">
        <f t="shared" si="1"/>
        <v>0.2644897959183673</v>
      </c>
      <c r="E42" s="16"/>
      <c r="F42" s="15"/>
      <c r="G42" s="17"/>
      <c r="H42" s="16"/>
    </row>
    <row r="43" spans="1:10" x14ac:dyDescent="0.25">
      <c r="A43" s="13">
        <v>11.5</v>
      </c>
      <c r="B43" s="14"/>
      <c r="C43" s="15">
        <f>A43-B40</f>
        <v>1.2857142857142865</v>
      </c>
      <c r="D43" s="54">
        <f t="shared" si="1"/>
        <v>1.653061224489798</v>
      </c>
      <c r="E43" s="16"/>
      <c r="F43" s="15"/>
      <c r="G43" s="17"/>
      <c r="H43" s="16"/>
    </row>
    <row r="44" spans="1:10" x14ac:dyDescent="0.25">
      <c r="A44" s="13">
        <v>9.3000000000000007</v>
      </c>
      <c r="B44" s="14"/>
      <c r="C44" s="15">
        <f>A44-B40</f>
        <v>-0.91428571428571281</v>
      </c>
      <c r="D44" s="54">
        <f t="shared" si="1"/>
        <v>0.83591836734693603</v>
      </c>
      <c r="E44" s="16"/>
      <c r="F44" s="15"/>
      <c r="G44" s="17"/>
      <c r="H44" s="16"/>
    </row>
    <row r="45" spans="1:10" x14ac:dyDescent="0.25">
      <c r="A45" s="13">
        <v>10.1</v>
      </c>
      <c r="B45" s="14"/>
      <c r="C45" s="15">
        <f>A45-B40</f>
        <v>-0.11428571428571388</v>
      </c>
      <c r="D45" s="54">
        <f t="shared" si="1"/>
        <v>1.3061224489795825E-2</v>
      </c>
      <c r="E45" s="16"/>
      <c r="F45" s="15"/>
      <c r="G45" s="17"/>
      <c r="H45" s="16"/>
    </row>
    <row r="46" spans="1:10" x14ac:dyDescent="0.25">
      <c r="A46" s="13">
        <v>11.2</v>
      </c>
      <c r="B46" s="14"/>
      <c r="C46" s="15">
        <f>A46-B40</f>
        <v>0.98571428571428577</v>
      </c>
      <c r="D46" s="54">
        <f t="shared" si="1"/>
        <v>0.97163265306122459</v>
      </c>
      <c r="E46" s="16"/>
      <c r="F46" s="15"/>
      <c r="G46" s="17"/>
      <c r="H46" s="16"/>
    </row>
    <row r="49" spans="1:11" ht="19.5" x14ac:dyDescent="0.4">
      <c r="B49" s="25"/>
      <c r="E49" s="25"/>
      <c r="F49" s="25"/>
      <c r="G49" s="7"/>
    </row>
    <row r="51" spans="1:11" x14ac:dyDescent="0.25">
      <c r="E51" s="67"/>
    </row>
    <row r="56" spans="1:11" ht="24" x14ac:dyDescent="0.4">
      <c r="A56" s="7"/>
      <c r="B56" s="92" t="s">
        <v>313</v>
      </c>
      <c r="C56" s="30"/>
      <c r="D56" s="7"/>
      <c r="E56" s="7"/>
      <c r="F56" s="7"/>
      <c r="G56" s="7"/>
      <c r="H56" s="7"/>
      <c r="I56" s="7"/>
      <c r="J56" s="7"/>
      <c r="K56" s="25"/>
    </row>
    <row r="58" spans="1:11" ht="15.75" x14ac:dyDescent="0.25">
      <c r="B58" s="31"/>
      <c r="C58" s="32"/>
      <c r="D58" s="31"/>
      <c r="E58" s="33"/>
      <c r="F58" s="33"/>
      <c r="G58" s="33"/>
    </row>
    <row r="59" spans="1:11" x14ac:dyDescent="0.25">
      <c r="B59" s="34"/>
      <c r="C59" s="34"/>
      <c r="D59" s="34"/>
      <c r="E59" s="34"/>
      <c r="F59" s="34"/>
      <c r="G59" s="34"/>
    </row>
    <row r="60" spans="1:11" x14ac:dyDescent="0.25">
      <c r="B60" s="34"/>
      <c r="C60" s="34"/>
      <c r="D60" s="34"/>
      <c r="E60" s="34"/>
      <c r="F60" s="34"/>
      <c r="G60" s="34"/>
    </row>
    <row r="61" spans="1:11" x14ac:dyDescent="0.25">
      <c r="B61" s="34"/>
      <c r="C61" s="34"/>
      <c r="D61" s="34"/>
      <c r="E61" s="34"/>
      <c r="F61" s="34"/>
      <c r="G61" s="34"/>
    </row>
    <row r="67" spans="1:9" ht="19.5" x14ac:dyDescent="0.4">
      <c r="A67" s="5"/>
      <c r="B67" s="6" t="s">
        <v>2</v>
      </c>
      <c r="C67" s="6"/>
      <c r="D67" s="5"/>
      <c r="E67" s="5"/>
      <c r="F67" s="5"/>
      <c r="G67" s="5"/>
      <c r="H67" s="5"/>
      <c r="I67" s="5"/>
    </row>
    <row r="69" spans="1:9" ht="18.75" x14ac:dyDescent="0.25">
      <c r="A69" s="48" t="s">
        <v>3</v>
      </c>
      <c r="B69" s="49" t="s">
        <v>25</v>
      </c>
      <c r="C69" s="50" t="s">
        <v>314</v>
      </c>
      <c r="D69" s="51" t="s">
        <v>315</v>
      </c>
      <c r="E69" s="52" t="s">
        <v>92</v>
      </c>
      <c r="F69" s="53" t="s">
        <v>316</v>
      </c>
      <c r="G69" s="69" t="s">
        <v>317</v>
      </c>
      <c r="H69" s="51" t="s">
        <v>318</v>
      </c>
    </row>
    <row r="70" spans="1:9" x14ac:dyDescent="0.25">
      <c r="A70" s="93">
        <v>0.10340000000000001</v>
      </c>
      <c r="B70" s="94">
        <f>(A70+A71+A72+A73)/4</f>
        <v>0.10335</v>
      </c>
      <c r="C70" s="95">
        <f>(A70-B70)^2</f>
        <v>2.5000000000008372E-9</v>
      </c>
      <c r="D70" s="96">
        <f>(C70+C71+C72+C73)</f>
        <v>3.5000000000000755E-7</v>
      </c>
      <c r="E70" s="97">
        <f>((D70)/(4-1))^(1/2)</f>
        <v>3.4156502553199031E-4</v>
      </c>
      <c r="F70" s="98">
        <f>B70-0.1024</f>
        <v>9.4999999999999252E-4</v>
      </c>
      <c r="G70" s="99">
        <f>(4)^(1/2)/E70</f>
        <v>5855.4004376911353</v>
      </c>
      <c r="H70" s="96">
        <f>F70*G70</f>
        <v>5.5626304158065345</v>
      </c>
    </row>
    <row r="71" spans="1:9" x14ac:dyDescent="0.25">
      <c r="A71" s="93">
        <v>0.1038</v>
      </c>
      <c r="B71" s="94"/>
      <c r="C71" s="95">
        <f>(A71-B70)^2</f>
        <v>2.0250000000000537E-7</v>
      </c>
      <c r="D71" s="96"/>
      <c r="E71" s="97"/>
      <c r="F71" s="98"/>
      <c r="G71" s="99"/>
      <c r="H71" s="96"/>
    </row>
    <row r="72" spans="1:9" x14ac:dyDescent="0.25">
      <c r="A72" s="93">
        <v>0.1032</v>
      </c>
      <c r="B72" s="94"/>
      <c r="C72" s="95">
        <f>(A72-B70)^2</f>
        <v>2.2499999999999209E-8</v>
      </c>
      <c r="D72" s="96"/>
      <c r="E72" s="97"/>
      <c r="F72" s="98"/>
      <c r="G72" s="99"/>
      <c r="H72" s="96"/>
    </row>
    <row r="73" spans="1:9" x14ac:dyDescent="0.25">
      <c r="A73" s="93">
        <v>0.10299999999999999</v>
      </c>
      <c r="B73" s="94"/>
      <c r="C73" s="95">
        <f>(A73-B70)^2</f>
        <v>1.2250000000000216E-7</v>
      </c>
      <c r="D73" s="96"/>
      <c r="E73" s="97"/>
      <c r="F73" s="98"/>
      <c r="G73" s="99"/>
      <c r="H73" s="96"/>
    </row>
    <row r="84" spans="1:16" ht="24.75" x14ac:dyDescent="0.45">
      <c r="B84" s="72" t="s">
        <v>319</v>
      </c>
    </row>
    <row r="87" spans="1:16" ht="24.75" x14ac:dyDescent="0.45">
      <c r="B87" s="72" t="s">
        <v>320</v>
      </c>
    </row>
    <row r="90" spans="1:16" ht="19.5" x14ac:dyDescent="0.4">
      <c r="A90" s="7"/>
      <c r="B90" s="30"/>
      <c r="C90" s="30"/>
      <c r="D90" s="7"/>
      <c r="E90" s="7"/>
      <c r="F90" s="7"/>
      <c r="G90" s="7"/>
      <c r="H90" s="7"/>
      <c r="I90" s="7"/>
      <c r="J90" s="7"/>
      <c r="L90" s="25"/>
      <c r="N90" s="25"/>
      <c r="O90" s="25"/>
      <c r="P90" s="7"/>
    </row>
    <row r="91" spans="1:16" ht="19.5" x14ac:dyDescent="0.4">
      <c r="B91" s="25"/>
      <c r="E91" s="25"/>
      <c r="F91" s="25"/>
      <c r="G91" s="7"/>
    </row>
    <row r="92" spans="1:16" ht="15.75" x14ac:dyDescent="0.25">
      <c r="A92" s="31"/>
      <c r="B92" s="32"/>
      <c r="C92" s="31"/>
      <c r="D92" s="31"/>
      <c r="E92" s="33"/>
      <c r="F92" s="35"/>
      <c r="G92" s="33"/>
      <c r="H92" s="31"/>
      <c r="I92" s="36"/>
      <c r="J92" s="37"/>
    </row>
    <row r="93" spans="1:16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6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6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6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98" spans="1:9" ht="19.5" x14ac:dyDescent="0.4">
      <c r="A98" s="5"/>
      <c r="B98" s="6" t="s">
        <v>2</v>
      </c>
      <c r="C98" s="6"/>
      <c r="D98" s="5"/>
      <c r="E98" s="5"/>
      <c r="F98" s="5"/>
      <c r="G98" s="5"/>
      <c r="H98" s="5"/>
      <c r="I98" s="5"/>
    </row>
    <row r="100" spans="1:9" ht="20.25" x14ac:dyDescent="0.35">
      <c r="A100" s="48" t="s">
        <v>296</v>
      </c>
      <c r="B100" s="73" t="s">
        <v>297</v>
      </c>
      <c r="C100" s="50" t="s">
        <v>298</v>
      </c>
      <c r="D100" s="56" t="s">
        <v>299</v>
      </c>
      <c r="E100" s="11" t="s">
        <v>300</v>
      </c>
      <c r="F100" s="38"/>
    </row>
    <row r="101" spans="1:9" x14ac:dyDescent="0.25">
      <c r="A101" s="93">
        <v>0.82599999999999996</v>
      </c>
      <c r="B101" s="94">
        <f>(A101+A102+A103+A104)/4</f>
        <v>0.84525000000000006</v>
      </c>
      <c r="C101" s="95">
        <f>A101-B101</f>
        <v>-1.92500000000001E-2</v>
      </c>
      <c r="D101" s="96">
        <f>(C101)^2</f>
        <v>3.7056250000000386E-4</v>
      </c>
      <c r="E101" s="97">
        <f>D101+D102+D103+D104</f>
        <v>3.2107499999999975E-3</v>
      </c>
      <c r="F101" s="34"/>
    </row>
    <row r="102" spans="1:9" x14ac:dyDescent="0.25">
      <c r="A102" s="93">
        <v>0.81</v>
      </c>
      <c r="B102" s="94"/>
      <c r="C102" s="95">
        <f>A102-B101</f>
        <v>-3.5250000000000004E-2</v>
      </c>
      <c r="D102" s="96">
        <f t="shared" ref="D102:D104" si="2">(C102)^2</f>
        <v>1.2425625000000002E-3</v>
      </c>
      <c r="E102" s="97"/>
      <c r="F102" s="34"/>
    </row>
    <row r="103" spans="1:9" ht="19.5" x14ac:dyDescent="0.3">
      <c r="A103" s="93">
        <v>0.88</v>
      </c>
      <c r="B103" s="94"/>
      <c r="C103" s="95">
        <f>A103-B101</f>
        <v>3.4749999999999948E-2</v>
      </c>
      <c r="D103" s="96">
        <f t="shared" si="2"/>
        <v>1.2075624999999964E-3</v>
      </c>
      <c r="E103" s="97"/>
      <c r="F103" s="12" t="s">
        <v>321</v>
      </c>
      <c r="G103" s="100" t="s">
        <v>322</v>
      </c>
      <c r="H103" s="66"/>
      <c r="I103" s="56" t="s">
        <v>318</v>
      </c>
    </row>
    <row r="104" spans="1:9" x14ac:dyDescent="0.25">
      <c r="A104" s="93">
        <v>0.86499999999999999</v>
      </c>
      <c r="B104" s="94"/>
      <c r="C104" s="95">
        <f>A104-B101</f>
        <v>1.9749999999999934E-2</v>
      </c>
      <c r="D104" s="96">
        <f t="shared" si="2"/>
        <v>3.900624999999974E-4</v>
      </c>
      <c r="E104" s="97"/>
      <c r="F104" s="17">
        <f>((E101+E107)/(4+3-2))^(1/2)</f>
        <v>2.6880290177005151E-2</v>
      </c>
      <c r="G104" s="60">
        <f>((4*3)/(4+3))^(1/2)</f>
        <v>1.3093073414159542</v>
      </c>
      <c r="H104" s="60"/>
      <c r="I104" s="54">
        <f>((B101-B107)/F104)*G104</f>
        <v>8.7310568228009355</v>
      </c>
    </row>
    <row r="105" spans="1:9" x14ac:dyDescent="0.25">
      <c r="A105" s="101"/>
      <c r="B105" s="102"/>
      <c r="C105" s="103"/>
      <c r="D105" s="83"/>
      <c r="E105" s="104"/>
      <c r="F105" s="34"/>
    </row>
    <row r="106" spans="1:9" ht="20.25" x14ac:dyDescent="0.35">
      <c r="A106" s="48" t="s">
        <v>305</v>
      </c>
      <c r="B106" s="73" t="s">
        <v>306</v>
      </c>
      <c r="C106" s="50" t="s">
        <v>307</v>
      </c>
      <c r="D106" s="56" t="s">
        <v>308</v>
      </c>
      <c r="E106" s="11" t="s">
        <v>309</v>
      </c>
      <c r="F106" s="38"/>
    </row>
    <row r="107" spans="1:9" x14ac:dyDescent="0.25">
      <c r="A107" s="13">
        <v>0.68200000000000005</v>
      </c>
      <c r="B107" s="14">
        <f>(A107+A108+A109)/3</f>
        <v>0.66600000000000004</v>
      </c>
      <c r="C107" s="15">
        <f>A107-B107</f>
        <v>1.6000000000000014E-2</v>
      </c>
      <c r="D107" s="54">
        <f>(C107)^2</f>
        <v>2.5600000000000048E-4</v>
      </c>
      <c r="E107" s="16">
        <f>D107+D108+D109</f>
        <v>4.0200000000000077E-4</v>
      </c>
      <c r="F107" s="34"/>
    </row>
    <row r="108" spans="1:9" x14ac:dyDescent="0.25">
      <c r="A108" s="13">
        <v>0.65500000000000003</v>
      </c>
      <c r="B108" s="14"/>
      <c r="C108" s="15">
        <f>A108-B107</f>
        <v>-1.100000000000001E-2</v>
      </c>
      <c r="D108" s="54">
        <f t="shared" ref="D108:D109" si="3">(C108)^2</f>
        <v>1.2100000000000022E-4</v>
      </c>
      <c r="E108" s="16"/>
      <c r="F108" s="34"/>
    </row>
    <row r="109" spans="1:9" x14ac:dyDescent="0.25">
      <c r="A109" s="13">
        <v>0.66100000000000003</v>
      </c>
      <c r="B109" s="14"/>
      <c r="C109" s="15">
        <f>A109-B107</f>
        <v>-5.0000000000000044E-3</v>
      </c>
      <c r="D109" s="54">
        <f t="shared" si="3"/>
        <v>2.5000000000000045E-5</v>
      </c>
      <c r="E109" s="16"/>
      <c r="F109" s="34"/>
    </row>
    <row r="118" spans="1:16" ht="24.75" x14ac:dyDescent="0.45">
      <c r="B118" s="72" t="s">
        <v>323</v>
      </c>
    </row>
    <row r="121" spans="1:16" ht="24.75" x14ac:dyDescent="0.45">
      <c r="A121" s="7"/>
      <c r="B121" s="72" t="s">
        <v>324</v>
      </c>
      <c r="C121" s="30"/>
      <c r="D121" s="7"/>
      <c r="E121" s="7"/>
      <c r="F121" s="7"/>
      <c r="G121" s="7"/>
      <c r="H121" s="7"/>
      <c r="I121" s="7"/>
      <c r="J121" s="7"/>
      <c r="L121" s="25"/>
      <c r="N121" s="25"/>
      <c r="O121" s="25"/>
      <c r="P121" s="7"/>
    </row>
    <row r="123" spans="1:16" ht="15.75" x14ac:dyDescent="0.25">
      <c r="B123" s="31"/>
      <c r="C123" s="31"/>
      <c r="D123" s="32"/>
      <c r="E123" s="31"/>
      <c r="F123" s="38"/>
      <c r="G123" s="31"/>
      <c r="H123" s="31"/>
    </row>
    <row r="124" spans="1:16" x14ac:dyDescent="0.25">
      <c r="B124" s="34"/>
      <c r="C124" s="34"/>
      <c r="D124" s="34"/>
      <c r="E124" s="34"/>
      <c r="F124" s="34"/>
      <c r="G124" s="34"/>
      <c r="H124" s="34"/>
    </row>
    <row r="131" spans="1:16" ht="19.5" x14ac:dyDescent="0.4">
      <c r="A131" s="5"/>
      <c r="B131" s="6" t="s">
        <v>2</v>
      </c>
      <c r="C131" s="6"/>
      <c r="D131" s="5"/>
      <c r="E131" s="5"/>
      <c r="F131" s="5"/>
      <c r="G131" s="5"/>
      <c r="H131" s="5"/>
      <c r="I131" s="5"/>
    </row>
    <row r="133" spans="1:16" ht="20.25" x14ac:dyDescent="0.35">
      <c r="A133" s="48" t="s">
        <v>296</v>
      </c>
      <c r="B133" s="48" t="s">
        <v>305</v>
      </c>
      <c r="C133" s="63" t="s">
        <v>325</v>
      </c>
      <c r="D133" s="64" t="s">
        <v>326</v>
      </c>
      <c r="E133" s="68" t="s">
        <v>327</v>
      </c>
      <c r="F133" s="11" t="s">
        <v>328</v>
      </c>
      <c r="G133" s="105" t="s">
        <v>329</v>
      </c>
      <c r="H133" s="66" t="s">
        <v>330</v>
      </c>
      <c r="I133" s="56" t="s">
        <v>318</v>
      </c>
    </row>
    <row r="134" spans="1:16" x14ac:dyDescent="0.25">
      <c r="A134" s="13">
        <v>9</v>
      </c>
      <c r="B134" s="13">
        <v>7.5</v>
      </c>
      <c r="C134" s="14">
        <f>A134-B134</f>
        <v>1.5</v>
      </c>
      <c r="D134" s="15">
        <f>(C134+C135+C136+C137+C138+C139+C140+C141)/8</f>
        <v>2.1249999999999996</v>
      </c>
      <c r="E134" s="54">
        <f>C134-D134</f>
        <v>-0.62499999999999956</v>
      </c>
      <c r="F134" s="16">
        <f>(E134)^2</f>
        <v>0.39062499999999944</v>
      </c>
      <c r="G134" s="17">
        <f>F134+F135+F136+F137+F138+F139+F140+F141</f>
        <v>2.5349999999999975</v>
      </c>
      <c r="H134" s="60">
        <f>((G134)/(8-1))^(1/2)</f>
        <v>0.60178306485215816</v>
      </c>
      <c r="I134" s="54">
        <f>(D134/H134)*((8)^(1/2))</f>
        <v>9.9876649761858101</v>
      </c>
    </row>
    <row r="135" spans="1:16" x14ac:dyDescent="0.25">
      <c r="A135" s="13">
        <v>18.2</v>
      </c>
      <c r="B135" s="13">
        <v>15.5</v>
      </c>
      <c r="C135" s="14">
        <f t="shared" ref="C135:C141" si="4">A135-B135</f>
        <v>2.6999999999999993</v>
      </c>
      <c r="D135" s="15"/>
      <c r="E135" s="54">
        <f>C135-D134</f>
        <v>0.57499999999999973</v>
      </c>
      <c r="F135" s="16">
        <f t="shared" ref="F135:F141" si="5">(E135)^2</f>
        <v>0.33062499999999967</v>
      </c>
      <c r="G135" s="17"/>
      <c r="H135" s="60"/>
      <c r="I135" s="54"/>
    </row>
    <row r="136" spans="1:16" x14ac:dyDescent="0.25">
      <c r="A136" s="13">
        <v>17.5</v>
      </c>
      <c r="B136" s="13">
        <v>14.3</v>
      </c>
      <c r="C136" s="14">
        <f t="shared" si="4"/>
        <v>3.1999999999999993</v>
      </c>
      <c r="D136" s="15"/>
      <c r="E136" s="54">
        <f>C136-D134</f>
        <v>1.0749999999999997</v>
      </c>
      <c r="F136" s="16">
        <f t="shared" si="5"/>
        <v>1.1556249999999995</v>
      </c>
      <c r="G136" s="17"/>
      <c r="H136" s="60"/>
      <c r="I136" s="54"/>
    </row>
    <row r="137" spans="1:16" x14ac:dyDescent="0.25">
      <c r="A137" s="13">
        <v>14.2</v>
      </c>
      <c r="B137" s="13">
        <v>12.2</v>
      </c>
      <c r="C137" s="14">
        <f t="shared" si="4"/>
        <v>2</v>
      </c>
      <c r="D137" s="15"/>
      <c r="E137" s="54">
        <f>C137-D134</f>
        <v>-0.12499999999999956</v>
      </c>
      <c r="F137" s="16">
        <f t="shared" si="5"/>
        <v>1.5624999999999889E-2</v>
      </c>
      <c r="G137" s="17"/>
      <c r="H137" s="60"/>
      <c r="I137" s="54"/>
    </row>
    <row r="138" spans="1:16" x14ac:dyDescent="0.25">
      <c r="A138" s="13">
        <v>11</v>
      </c>
      <c r="B138" s="13">
        <v>9</v>
      </c>
      <c r="C138" s="14">
        <f t="shared" si="4"/>
        <v>2</v>
      </c>
      <c r="D138" s="15"/>
      <c r="E138" s="54">
        <f>C138-D134</f>
        <v>-0.12499999999999956</v>
      </c>
      <c r="F138" s="16">
        <f t="shared" si="5"/>
        <v>1.5624999999999889E-2</v>
      </c>
      <c r="G138" s="17"/>
      <c r="H138" s="60"/>
      <c r="I138" s="54"/>
    </row>
    <row r="139" spans="1:16" x14ac:dyDescent="0.25">
      <c r="A139" s="13">
        <v>10.1</v>
      </c>
      <c r="B139" s="13">
        <v>8.5</v>
      </c>
      <c r="C139" s="14">
        <f t="shared" si="4"/>
        <v>1.5999999999999996</v>
      </c>
      <c r="D139" s="15"/>
      <c r="E139" s="54">
        <f>C139-D134</f>
        <v>-0.52499999999999991</v>
      </c>
      <c r="F139" s="16">
        <f t="shared" si="5"/>
        <v>0.2756249999999999</v>
      </c>
      <c r="G139" s="17"/>
      <c r="H139" s="60"/>
      <c r="I139" s="54"/>
    </row>
    <row r="140" spans="1:16" x14ac:dyDescent="0.25">
      <c r="A140" s="13">
        <v>12.2</v>
      </c>
      <c r="B140" s="13">
        <v>9.8000000000000007</v>
      </c>
      <c r="C140" s="14">
        <f t="shared" si="4"/>
        <v>2.3999999999999986</v>
      </c>
      <c r="D140" s="15"/>
      <c r="E140" s="54">
        <f>C140-D134</f>
        <v>0.27499999999999902</v>
      </c>
      <c r="F140" s="16">
        <f t="shared" si="5"/>
        <v>7.5624999999999457E-2</v>
      </c>
      <c r="G140" s="17"/>
      <c r="H140" s="60"/>
      <c r="I140" s="54"/>
    </row>
    <row r="141" spans="1:16" x14ac:dyDescent="0.25">
      <c r="A141" s="13">
        <v>10</v>
      </c>
      <c r="B141" s="13">
        <v>8.4</v>
      </c>
      <c r="C141" s="14">
        <f t="shared" si="4"/>
        <v>1.5999999999999996</v>
      </c>
      <c r="D141" s="15"/>
      <c r="E141" s="54">
        <f>C141-D134</f>
        <v>-0.52499999999999991</v>
      </c>
      <c r="F141" s="16">
        <f t="shared" si="5"/>
        <v>0.2756249999999999</v>
      </c>
      <c r="G141" s="17"/>
      <c r="H141" s="60"/>
      <c r="I141" s="54"/>
    </row>
    <row r="144" spans="1:16" ht="19.5" x14ac:dyDescent="0.4">
      <c r="A144" s="7"/>
      <c r="B144" s="30"/>
      <c r="C144" s="30"/>
      <c r="D144" s="7"/>
      <c r="E144" s="7"/>
      <c r="F144" s="7"/>
      <c r="G144" s="7"/>
      <c r="H144" s="7"/>
      <c r="I144" s="7"/>
      <c r="J144" s="7"/>
      <c r="P144" s="7"/>
    </row>
    <row r="146" spans="1:9" ht="15.75" x14ac:dyDescent="0.25">
      <c r="B146" s="38"/>
      <c r="C146" s="38"/>
      <c r="D146" s="38"/>
      <c r="E146" s="38"/>
      <c r="F146" s="38"/>
      <c r="G146" s="38"/>
      <c r="H146" s="38"/>
      <c r="I146" s="38"/>
    </row>
    <row r="147" spans="1:9" x14ac:dyDescent="0.25">
      <c r="B147" s="34"/>
      <c r="C147" s="34"/>
      <c r="D147" s="34"/>
      <c r="E147" s="34"/>
      <c r="F147" s="34"/>
      <c r="G147" s="34"/>
      <c r="H147" s="34"/>
      <c r="I147" s="39"/>
    </row>
    <row r="148" spans="1:9" x14ac:dyDescent="0.25">
      <c r="B148" s="34"/>
      <c r="C148" s="34"/>
      <c r="D148" s="34"/>
      <c r="E148" s="34"/>
      <c r="F148" s="34"/>
      <c r="G148" s="34"/>
      <c r="H148" s="34"/>
      <c r="I148" s="34"/>
    </row>
    <row r="149" spans="1:9" ht="24.75" x14ac:dyDescent="0.45">
      <c r="B149" s="72" t="s">
        <v>331</v>
      </c>
      <c r="C149" s="34"/>
      <c r="D149" s="34"/>
      <c r="E149" s="34"/>
      <c r="F149" s="34"/>
      <c r="G149" s="34"/>
      <c r="H149" s="34"/>
      <c r="I149" s="34"/>
    </row>
    <row r="158" spans="1:9" ht="19.5" x14ac:dyDescent="0.4">
      <c r="A158" s="5"/>
      <c r="B158" s="6" t="s">
        <v>2</v>
      </c>
      <c r="C158" s="6"/>
      <c r="D158" s="5"/>
      <c r="E158" s="5"/>
      <c r="F158" s="5"/>
      <c r="G158" s="5"/>
      <c r="H158" s="5"/>
      <c r="I158" s="5"/>
    </row>
    <row r="160" spans="1:9" ht="17.25" x14ac:dyDescent="0.3">
      <c r="B160" s="8" t="s">
        <v>3</v>
      </c>
      <c r="C160" s="9" t="s">
        <v>332</v>
      </c>
      <c r="D160" s="10" t="s">
        <v>333</v>
      </c>
      <c r="E160" s="68" t="s">
        <v>334</v>
      </c>
      <c r="F160" s="11" t="s">
        <v>335</v>
      </c>
      <c r="G160" s="12" t="s">
        <v>336</v>
      </c>
      <c r="H160" s="69" t="s">
        <v>337</v>
      </c>
    </row>
    <row r="161" spans="1:16" x14ac:dyDescent="0.25">
      <c r="B161" s="13">
        <v>1.0563</v>
      </c>
      <c r="C161" s="14">
        <v>1.0563</v>
      </c>
      <c r="D161" s="15">
        <v>1.0519000000000001</v>
      </c>
      <c r="E161" s="54">
        <v>1.0519000000000001</v>
      </c>
      <c r="F161" s="16">
        <f>B163-E161</f>
        <v>1.6000000000000458E-3</v>
      </c>
      <c r="G161" s="17">
        <f>C161-D161</f>
        <v>4.3999999999999595E-3</v>
      </c>
      <c r="H161" s="60">
        <f>F161/G161</f>
        <v>0.36363636363637741</v>
      </c>
    </row>
    <row r="162" spans="1:16" x14ac:dyDescent="0.25">
      <c r="B162" s="13">
        <v>1.054</v>
      </c>
      <c r="C162" s="14"/>
      <c r="D162" s="15"/>
      <c r="E162" s="54"/>
      <c r="F162" s="16"/>
      <c r="G162" s="17"/>
      <c r="H162" s="60"/>
    </row>
    <row r="163" spans="1:16" x14ac:dyDescent="0.25">
      <c r="B163" s="13">
        <v>1.0535000000000001</v>
      </c>
      <c r="C163" s="14"/>
      <c r="D163" s="15"/>
      <c r="E163" s="54"/>
      <c r="F163" s="16"/>
      <c r="G163" s="17"/>
      <c r="H163" s="60"/>
    </row>
    <row r="164" spans="1:16" x14ac:dyDescent="0.25">
      <c r="B164" s="13">
        <v>1.0519000000000001</v>
      </c>
      <c r="C164" s="14"/>
      <c r="D164" s="15"/>
      <c r="E164" s="54"/>
      <c r="F164" s="16"/>
      <c r="G164" s="17"/>
      <c r="H164" s="60"/>
    </row>
    <row r="167" spans="1:16" ht="20.25" x14ac:dyDescent="0.4">
      <c r="A167" s="7"/>
      <c r="B167" s="23" t="s">
        <v>8</v>
      </c>
      <c r="C167" s="24"/>
      <c r="D167" s="24"/>
      <c r="G167" s="7"/>
      <c r="H167" s="7"/>
      <c r="I167" s="7"/>
      <c r="J167" s="25"/>
      <c r="N167" s="25"/>
      <c r="O167" s="25"/>
      <c r="P167" s="7"/>
    </row>
    <row r="168" spans="1:16" ht="18.75" x14ac:dyDescent="0.35">
      <c r="B168" s="26" t="s">
        <v>338</v>
      </c>
      <c r="C168" s="27" t="s">
        <v>339</v>
      </c>
      <c r="D168" s="27"/>
      <c r="E168" s="27"/>
      <c r="F168" s="62"/>
    </row>
    <row r="169" spans="1:16" ht="18.75" x14ac:dyDescent="0.35">
      <c r="B169" s="26" t="s">
        <v>340</v>
      </c>
      <c r="C169" s="27" t="s">
        <v>341</v>
      </c>
      <c r="D169" s="27"/>
      <c r="E169" s="27"/>
      <c r="F169" s="62"/>
      <c r="H169" s="38"/>
      <c r="I169" s="38"/>
    </row>
    <row r="170" spans="1:16" ht="18.75" x14ac:dyDescent="0.35">
      <c r="B170" s="26" t="s">
        <v>342</v>
      </c>
      <c r="C170" s="27" t="s">
        <v>343</v>
      </c>
      <c r="D170" s="27"/>
      <c r="E170" s="27"/>
      <c r="F170" s="62"/>
      <c r="G170" s="34"/>
      <c r="H170" s="34"/>
      <c r="I170" s="39"/>
    </row>
    <row r="171" spans="1:16" ht="18.75" x14ac:dyDescent="0.35">
      <c r="B171" s="26" t="s">
        <v>344</v>
      </c>
      <c r="C171" s="27" t="s">
        <v>345</v>
      </c>
      <c r="D171" s="27"/>
      <c r="E171" s="27"/>
      <c r="F171" s="62"/>
      <c r="G171" s="34"/>
      <c r="H171" s="34"/>
      <c r="I171" s="34"/>
    </row>
    <row r="172" spans="1:16" ht="18.75" x14ac:dyDescent="0.35">
      <c r="B172" s="26" t="s">
        <v>259</v>
      </c>
      <c r="C172" s="27" t="s">
        <v>346</v>
      </c>
      <c r="D172" s="27"/>
      <c r="E172" s="27"/>
      <c r="F172" s="62"/>
    </row>
    <row r="173" spans="1:16" ht="18.75" x14ac:dyDescent="0.35">
      <c r="B173" s="26" t="s">
        <v>260</v>
      </c>
      <c r="C173" s="27" t="s">
        <v>347</v>
      </c>
      <c r="D173" s="27"/>
      <c r="E173" s="27"/>
      <c r="F173" s="62"/>
    </row>
    <row r="174" spans="1:16" ht="18.75" x14ac:dyDescent="0.35">
      <c r="B174" s="26" t="s">
        <v>263</v>
      </c>
      <c r="C174" s="27" t="s">
        <v>348</v>
      </c>
      <c r="D174" s="27"/>
      <c r="E174" s="27"/>
      <c r="F174" s="62"/>
    </row>
    <row r="175" spans="1:16" ht="18.75" x14ac:dyDescent="0.35">
      <c r="B175" s="26" t="s">
        <v>349</v>
      </c>
      <c r="C175" s="27" t="s">
        <v>350</v>
      </c>
      <c r="D175" s="27"/>
      <c r="E175" s="27"/>
      <c r="F175" s="62"/>
    </row>
    <row r="176" spans="1:16" ht="18.75" x14ac:dyDescent="0.35">
      <c r="B176" s="26" t="s">
        <v>351</v>
      </c>
      <c r="C176" s="27" t="s">
        <v>352</v>
      </c>
      <c r="D176" s="27"/>
      <c r="E176" s="27"/>
      <c r="F176" s="62"/>
    </row>
    <row r="177" spans="1:16" ht="18.75" x14ac:dyDescent="0.35">
      <c r="B177" s="26" t="s">
        <v>353</v>
      </c>
      <c r="C177" s="27" t="s">
        <v>354</v>
      </c>
      <c r="D177" s="27"/>
      <c r="E177" s="27"/>
      <c r="F177" s="62"/>
    </row>
    <row r="178" spans="1:16" ht="18.75" x14ac:dyDescent="0.35">
      <c r="B178" s="26" t="s">
        <v>355</v>
      </c>
      <c r="C178" s="27" t="s">
        <v>356</v>
      </c>
      <c r="D178" s="27"/>
      <c r="E178" s="27"/>
      <c r="F178" s="62"/>
    </row>
    <row r="179" spans="1:16" ht="18.75" x14ac:dyDescent="0.35">
      <c r="B179" s="26" t="s">
        <v>357</v>
      </c>
      <c r="C179" s="27" t="s">
        <v>358</v>
      </c>
      <c r="D179" s="27"/>
      <c r="E179" s="27"/>
      <c r="F179" s="62"/>
    </row>
    <row r="180" spans="1:16" ht="18.75" x14ac:dyDescent="0.35">
      <c r="B180" s="26" t="s">
        <v>359</v>
      </c>
      <c r="C180" s="27" t="s">
        <v>360</v>
      </c>
      <c r="D180" s="27"/>
      <c r="E180" s="27"/>
      <c r="F180" s="62"/>
    </row>
    <row r="181" spans="1:16" ht="18.75" x14ac:dyDescent="0.35">
      <c r="B181" s="26" t="s">
        <v>9</v>
      </c>
      <c r="C181" s="27" t="s">
        <v>361</v>
      </c>
      <c r="D181" s="27"/>
      <c r="E181" s="27"/>
      <c r="F181" s="62"/>
    </row>
    <row r="182" spans="1:16" ht="18.75" x14ac:dyDescent="0.35">
      <c r="B182" s="26" t="s">
        <v>266</v>
      </c>
      <c r="C182" s="27" t="s">
        <v>362</v>
      </c>
      <c r="D182" s="27"/>
      <c r="E182" s="27"/>
      <c r="F182" s="62"/>
    </row>
    <row r="183" spans="1:16" ht="18.75" x14ac:dyDescent="0.35">
      <c r="B183" s="26" t="s">
        <v>11</v>
      </c>
      <c r="C183" s="27" t="s">
        <v>363</v>
      </c>
      <c r="D183" s="27"/>
      <c r="E183" s="27"/>
      <c r="F183" s="62"/>
    </row>
    <row r="184" spans="1:16" ht="18.75" x14ac:dyDescent="0.35">
      <c r="B184" s="26" t="s">
        <v>364</v>
      </c>
      <c r="C184" s="27" t="s">
        <v>365</v>
      </c>
      <c r="D184" s="27"/>
      <c r="E184" s="27"/>
      <c r="F184" s="62"/>
    </row>
    <row r="185" spans="1:16" ht="18.75" x14ac:dyDescent="0.35">
      <c r="B185" s="26" t="s">
        <v>366</v>
      </c>
      <c r="C185" s="27" t="s">
        <v>367</v>
      </c>
      <c r="D185" s="27"/>
      <c r="E185" s="27"/>
      <c r="F185" s="62"/>
      <c r="G185" s="7"/>
    </row>
    <row r="186" spans="1:16" ht="18.75" x14ac:dyDescent="0.35">
      <c r="B186" s="26" t="s">
        <v>110</v>
      </c>
      <c r="C186" s="27" t="s">
        <v>368</v>
      </c>
      <c r="D186" s="27"/>
      <c r="E186" s="27"/>
      <c r="F186" s="62"/>
    </row>
    <row r="187" spans="1:16" ht="18.75" x14ac:dyDescent="0.35">
      <c r="B187" s="26" t="s">
        <v>112</v>
      </c>
      <c r="C187" s="27" t="s">
        <v>369</v>
      </c>
      <c r="D187" s="27"/>
      <c r="E187" s="27"/>
      <c r="F187" s="62"/>
    </row>
    <row r="188" spans="1:16" ht="18.75" x14ac:dyDescent="0.35">
      <c r="B188" s="26" t="s">
        <v>114</v>
      </c>
      <c r="C188" s="27" t="s">
        <v>370</v>
      </c>
      <c r="D188" s="27"/>
      <c r="E188" s="27"/>
      <c r="F188" s="62"/>
    </row>
    <row r="189" spans="1:16" ht="19.5" x14ac:dyDescent="0.4">
      <c r="A189" s="7"/>
      <c r="B189" s="26" t="s">
        <v>269</v>
      </c>
      <c r="C189" s="27" t="s">
        <v>371</v>
      </c>
      <c r="D189" s="27"/>
      <c r="E189" s="27"/>
      <c r="F189" s="62"/>
      <c r="G189" s="7"/>
      <c r="H189" s="7"/>
      <c r="I189" s="7"/>
      <c r="J189" s="25"/>
      <c r="N189" s="25"/>
      <c r="O189" s="25"/>
      <c r="P189" s="7"/>
    </row>
    <row r="190" spans="1:16" ht="18.75" x14ac:dyDescent="0.35">
      <c r="B190" s="26" t="s">
        <v>372</v>
      </c>
      <c r="C190" s="27" t="s">
        <v>373</v>
      </c>
      <c r="D190" s="27"/>
      <c r="E190" s="27"/>
      <c r="F190" s="62"/>
    </row>
    <row r="191" spans="1:16" ht="18.75" x14ac:dyDescent="0.35">
      <c r="B191" s="26" t="s">
        <v>374</v>
      </c>
      <c r="C191" s="27" t="s">
        <v>375</v>
      </c>
      <c r="D191" s="27"/>
      <c r="E191" s="27"/>
      <c r="F191" s="62"/>
    </row>
    <row r="192" spans="1:16" ht="18.75" x14ac:dyDescent="0.35">
      <c r="B192" s="26" t="s">
        <v>376</v>
      </c>
      <c r="C192" s="27" t="s">
        <v>377</v>
      </c>
      <c r="D192" s="27"/>
      <c r="E192" s="27"/>
      <c r="F192" s="62"/>
    </row>
    <row r="193" spans="2:6" ht="18.75" x14ac:dyDescent="0.35">
      <c r="B193" s="26" t="s">
        <v>378</v>
      </c>
      <c r="C193" s="27" t="s">
        <v>379</v>
      </c>
      <c r="D193" s="27"/>
      <c r="E193" s="27"/>
      <c r="F193" s="62"/>
    </row>
    <row r="194" spans="2:6" ht="18.75" x14ac:dyDescent="0.35">
      <c r="B194" s="26" t="s">
        <v>380</v>
      </c>
      <c r="C194" s="27" t="s">
        <v>381</v>
      </c>
      <c r="D194" s="27"/>
      <c r="E194" s="27"/>
      <c r="F194" s="106"/>
    </row>
    <row r="195" spans="2:6" ht="18.75" x14ac:dyDescent="0.35">
      <c r="B195" s="26" t="s">
        <v>382</v>
      </c>
      <c r="C195" s="27" t="s">
        <v>383</v>
      </c>
      <c r="D195" s="27"/>
      <c r="E195" s="27"/>
      <c r="F195" s="62"/>
    </row>
    <row r="196" spans="2:6" ht="20.25" x14ac:dyDescent="0.35">
      <c r="B196" s="26" t="s">
        <v>13</v>
      </c>
      <c r="C196" s="27" t="s">
        <v>384</v>
      </c>
      <c r="D196" s="27"/>
      <c r="E196" s="27"/>
      <c r="F196" s="62"/>
    </row>
    <row r="197" spans="2:6" ht="20.25" x14ac:dyDescent="0.35">
      <c r="B197" s="26" t="s">
        <v>385</v>
      </c>
      <c r="C197" s="27" t="s">
        <v>386</v>
      </c>
      <c r="D197" s="27"/>
      <c r="E197" s="27"/>
      <c r="F197" s="62"/>
    </row>
    <row r="198" spans="2:6" ht="20.25" x14ac:dyDescent="0.35">
      <c r="B198" s="26" t="s">
        <v>387</v>
      </c>
      <c r="C198" s="27" t="s">
        <v>388</v>
      </c>
      <c r="D198" s="27"/>
      <c r="E198" s="27"/>
      <c r="F198" s="62"/>
    </row>
    <row r="199" spans="2:6" ht="20.25" x14ac:dyDescent="0.35">
      <c r="B199" s="26" t="s">
        <v>116</v>
      </c>
      <c r="C199" s="27" t="s">
        <v>389</v>
      </c>
      <c r="D199" s="27"/>
      <c r="E199" s="27"/>
      <c r="F199" s="62"/>
    </row>
    <row r="200" spans="2:6" ht="20.25" x14ac:dyDescent="0.35">
      <c r="B200" s="26" t="s">
        <v>270</v>
      </c>
      <c r="C200" s="27" t="s">
        <v>390</v>
      </c>
      <c r="D200" s="27"/>
      <c r="E200" s="27"/>
      <c r="F200" s="62"/>
    </row>
    <row r="201" spans="2:6" ht="20.25" x14ac:dyDescent="0.35">
      <c r="B201" s="26" t="s">
        <v>221</v>
      </c>
      <c r="C201" s="27" t="s">
        <v>391</v>
      </c>
      <c r="D201" s="27"/>
      <c r="E201" s="27"/>
      <c r="F201" s="62"/>
    </row>
    <row r="202" spans="2:6" ht="20.25" x14ac:dyDescent="0.35">
      <c r="B202" s="26" t="s">
        <v>277</v>
      </c>
      <c r="C202" s="27" t="s">
        <v>392</v>
      </c>
      <c r="D202" s="27"/>
      <c r="E202" s="27"/>
      <c r="F202" s="62"/>
    </row>
    <row r="203" spans="2:6" ht="20.25" x14ac:dyDescent="0.35">
      <c r="B203" s="26" t="s">
        <v>393</v>
      </c>
      <c r="C203" s="27" t="s">
        <v>394</v>
      </c>
      <c r="D203" s="27"/>
      <c r="E203" s="27"/>
      <c r="F203" s="62"/>
    </row>
    <row r="204" spans="2:6" ht="20.25" x14ac:dyDescent="0.35">
      <c r="B204" s="26" t="s">
        <v>395</v>
      </c>
      <c r="C204" s="27" t="s">
        <v>396</v>
      </c>
      <c r="D204" s="27"/>
      <c r="E204" s="27"/>
      <c r="F204" s="62"/>
    </row>
    <row r="205" spans="2:6" ht="20.25" x14ac:dyDescent="0.35">
      <c r="B205" s="26" t="s">
        <v>397</v>
      </c>
      <c r="C205" s="27" t="s">
        <v>398</v>
      </c>
      <c r="D205" s="27"/>
      <c r="E205" s="27"/>
      <c r="F205" s="62"/>
    </row>
    <row r="206" spans="2:6" ht="20.25" x14ac:dyDescent="0.35">
      <c r="B206" s="26" t="s">
        <v>399</v>
      </c>
      <c r="C206" s="27" t="s">
        <v>400</v>
      </c>
      <c r="D206" s="27"/>
      <c r="E206" s="27"/>
      <c r="F206" s="62"/>
    </row>
    <row r="207" spans="2:6" ht="20.25" x14ac:dyDescent="0.35">
      <c r="B207" s="26" t="s">
        <v>401</v>
      </c>
      <c r="C207" s="27" t="s">
        <v>402</v>
      </c>
      <c r="D207" s="27"/>
      <c r="E207" s="27"/>
      <c r="F207" s="62"/>
    </row>
    <row r="208" spans="2:6" ht="20.25" x14ac:dyDescent="0.35">
      <c r="B208" s="26" t="s">
        <v>403</v>
      </c>
      <c r="C208" s="27" t="s">
        <v>404</v>
      </c>
      <c r="D208" s="27"/>
      <c r="E208" s="27"/>
      <c r="F208" s="62"/>
    </row>
    <row r="209" spans="2:7" ht="20.25" x14ac:dyDescent="0.35">
      <c r="B209" s="26" t="s">
        <v>15</v>
      </c>
      <c r="C209" s="27" t="s">
        <v>405</v>
      </c>
      <c r="D209" s="27"/>
      <c r="E209" s="27"/>
      <c r="F209" s="62"/>
    </row>
    <row r="210" spans="2:7" ht="20.25" x14ac:dyDescent="0.35">
      <c r="B210" s="26" t="s">
        <v>281</v>
      </c>
      <c r="C210" s="27" t="s">
        <v>406</v>
      </c>
      <c r="D210" s="27"/>
      <c r="E210" s="27"/>
      <c r="F210" s="62"/>
    </row>
    <row r="211" spans="2:7" ht="20.25" x14ac:dyDescent="0.35">
      <c r="B211" s="26" t="s">
        <v>17</v>
      </c>
      <c r="C211" s="27" t="s">
        <v>407</v>
      </c>
      <c r="D211" s="27"/>
      <c r="E211" s="27"/>
      <c r="F211" s="62"/>
    </row>
    <row r="212" spans="2:7" ht="20.25" x14ac:dyDescent="0.35">
      <c r="B212" s="26" t="s">
        <v>408</v>
      </c>
      <c r="C212" s="27" t="s">
        <v>409</v>
      </c>
      <c r="D212" s="27"/>
      <c r="E212" s="27"/>
      <c r="F212" s="62"/>
    </row>
    <row r="213" spans="2:7" ht="18.75" x14ac:dyDescent="0.35">
      <c r="B213" s="26" t="s">
        <v>410</v>
      </c>
      <c r="C213" s="27" t="s">
        <v>411</v>
      </c>
      <c r="D213" s="27"/>
      <c r="E213" s="27"/>
      <c r="F213" s="62"/>
    </row>
    <row r="214" spans="2:7" ht="18.75" x14ac:dyDescent="0.35">
      <c r="B214" s="26" t="s">
        <v>412</v>
      </c>
      <c r="C214" s="27" t="s">
        <v>413</v>
      </c>
      <c r="D214" s="27"/>
      <c r="E214" s="27"/>
      <c r="F214" s="62"/>
    </row>
    <row r="215" spans="2:7" ht="20.25" x14ac:dyDescent="0.35">
      <c r="B215" s="26" t="s">
        <v>414</v>
      </c>
      <c r="C215" s="27" t="s">
        <v>415</v>
      </c>
      <c r="D215" s="27"/>
      <c r="E215" s="27"/>
      <c r="F215" s="62"/>
    </row>
    <row r="216" spans="2:7" ht="20.25" x14ac:dyDescent="0.35">
      <c r="B216" s="26" t="s">
        <v>416</v>
      </c>
      <c r="C216" s="27" t="s">
        <v>417</v>
      </c>
      <c r="D216" s="27"/>
      <c r="E216" s="27"/>
      <c r="F216" s="62"/>
    </row>
    <row r="217" spans="2:7" ht="15.75" x14ac:dyDescent="0.25">
      <c r="B217" s="26" t="s">
        <v>418</v>
      </c>
      <c r="C217" s="27" t="s">
        <v>419</v>
      </c>
      <c r="D217" s="27"/>
      <c r="E217" s="27"/>
      <c r="F217" s="62"/>
    </row>
    <row r="218" spans="2:7" ht="18.75" x14ac:dyDescent="0.35">
      <c r="B218" s="26" t="s">
        <v>420</v>
      </c>
      <c r="C218" s="27" t="s">
        <v>40</v>
      </c>
      <c r="D218" s="27"/>
      <c r="E218" s="27"/>
      <c r="F218" s="62"/>
    </row>
    <row r="219" spans="2:7" ht="18.75" x14ac:dyDescent="0.35">
      <c r="B219" s="26" t="s">
        <v>421</v>
      </c>
      <c r="C219" s="27" t="s">
        <v>42</v>
      </c>
      <c r="D219" s="27"/>
      <c r="E219" s="27"/>
      <c r="F219" s="62"/>
    </row>
    <row r="220" spans="2:7" ht="18.75" x14ac:dyDescent="0.35">
      <c r="B220" s="26" t="s">
        <v>422</v>
      </c>
      <c r="C220" s="27" t="s">
        <v>44</v>
      </c>
      <c r="D220" s="27"/>
      <c r="E220" s="27"/>
      <c r="F220" s="62"/>
      <c r="G220" s="7"/>
    </row>
    <row r="221" spans="2:7" ht="18.75" x14ac:dyDescent="0.35">
      <c r="B221" s="26" t="s">
        <v>423</v>
      </c>
      <c r="C221" s="27" t="s">
        <v>63</v>
      </c>
      <c r="D221" s="27"/>
      <c r="E221" s="27"/>
      <c r="F221" s="62"/>
    </row>
    <row r="222" spans="2:7" ht="15.75" x14ac:dyDescent="0.25">
      <c r="B222" s="26" t="s">
        <v>424</v>
      </c>
      <c r="C222" s="27" t="s">
        <v>222</v>
      </c>
      <c r="D222" s="27"/>
      <c r="E222" s="27"/>
      <c r="F222" s="62"/>
    </row>
    <row r="223" spans="2:7" ht="20.25" x14ac:dyDescent="0.35">
      <c r="B223" s="26" t="s">
        <v>425</v>
      </c>
      <c r="C223" s="27" t="s">
        <v>71</v>
      </c>
      <c r="D223" s="27"/>
      <c r="E223" s="27"/>
      <c r="F223" s="62"/>
    </row>
    <row r="224" spans="2:7" ht="20.25" x14ac:dyDescent="0.35">
      <c r="B224" s="26" t="s">
        <v>426</v>
      </c>
      <c r="C224" s="27" t="s">
        <v>73</v>
      </c>
      <c r="D224" s="27"/>
      <c r="E224" s="27"/>
      <c r="F224" s="62"/>
    </row>
    <row r="225" spans="2:6" ht="20.25" x14ac:dyDescent="0.35">
      <c r="B225" s="26" t="s">
        <v>427</v>
      </c>
      <c r="C225" s="27" t="s">
        <v>75</v>
      </c>
      <c r="D225" s="27"/>
      <c r="E225" s="27"/>
      <c r="F225" s="62"/>
    </row>
    <row r="226" spans="2:6" ht="20.25" x14ac:dyDescent="0.35">
      <c r="B226" s="26" t="s">
        <v>428</v>
      </c>
      <c r="C226" s="27" t="s">
        <v>77</v>
      </c>
      <c r="D226" s="27"/>
      <c r="E226" s="27"/>
      <c r="F226" s="62"/>
    </row>
    <row r="227" spans="2:6" ht="18.75" x14ac:dyDescent="0.25">
      <c r="B227" s="26" t="s">
        <v>429</v>
      </c>
      <c r="C227" s="27" t="s">
        <v>430</v>
      </c>
      <c r="D227" s="27"/>
      <c r="E227" s="27"/>
      <c r="F227" s="62"/>
    </row>
    <row r="228" spans="2:6" ht="15.75" x14ac:dyDescent="0.25">
      <c r="B228" s="26" t="s">
        <v>431</v>
      </c>
      <c r="C228" s="27" t="s">
        <v>83</v>
      </c>
      <c r="D228" s="27"/>
      <c r="E228" s="27"/>
      <c r="F228" s="62"/>
    </row>
    <row r="229" spans="2:6" ht="15.75" x14ac:dyDescent="0.25">
      <c r="B229" s="26" t="s">
        <v>432</v>
      </c>
      <c r="C229" s="27" t="s">
        <v>433</v>
      </c>
      <c r="D229" s="27"/>
      <c r="E229" s="27"/>
      <c r="F229" s="62"/>
    </row>
    <row r="230" spans="2:6" ht="15.75" x14ac:dyDescent="0.25">
      <c r="B230" s="26" t="s">
        <v>434</v>
      </c>
      <c r="C230" s="27" t="s">
        <v>435</v>
      </c>
      <c r="D230" s="27"/>
      <c r="E230" s="27"/>
      <c r="F230" s="62"/>
    </row>
    <row r="231" spans="2:6" ht="15.75" x14ac:dyDescent="0.25">
      <c r="B231" s="26" t="s">
        <v>436</v>
      </c>
      <c r="C231" s="27" t="s">
        <v>437</v>
      </c>
      <c r="D231" s="27"/>
      <c r="E231" s="27"/>
      <c r="F231" s="62"/>
    </row>
    <row r="232" spans="2:6" ht="18.75" x14ac:dyDescent="0.35">
      <c r="B232" s="26" t="s">
        <v>438</v>
      </c>
      <c r="C232" s="27" t="s">
        <v>339</v>
      </c>
      <c r="D232" s="27"/>
      <c r="E232" s="27"/>
      <c r="F232" s="62"/>
    </row>
    <row r="233" spans="2:6" ht="18.75" x14ac:dyDescent="0.35">
      <c r="B233" s="26" t="s">
        <v>439</v>
      </c>
      <c r="C233" s="27" t="s">
        <v>341</v>
      </c>
      <c r="D233" s="27"/>
      <c r="E233" s="27"/>
      <c r="F233" s="62"/>
    </row>
    <row r="234" spans="2:6" ht="18.75" x14ac:dyDescent="0.35">
      <c r="B234" s="26" t="s">
        <v>440</v>
      </c>
      <c r="C234" s="27" t="s">
        <v>343</v>
      </c>
      <c r="D234" s="27"/>
      <c r="E234" s="27"/>
      <c r="F234" s="62"/>
    </row>
    <row r="235" spans="2:6" ht="18.75" x14ac:dyDescent="0.35">
      <c r="B235" s="26" t="s">
        <v>441</v>
      </c>
      <c r="C235" s="27" t="s">
        <v>345</v>
      </c>
      <c r="D235" s="27"/>
      <c r="E235" s="27"/>
      <c r="F235" s="62"/>
    </row>
    <row r="236" spans="2:6" ht="18.75" x14ac:dyDescent="0.35">
      <c r="B236" s="26" t="s">
        <v>442</v>
      </c>
      <c r="C236" s="27" t="s">
        <v>348</v>
      </c>
      <c r="D236" s="27"/>
      <c r="E236" s="27"/>
      <c r="F236" s="62"/>
    </row>
    <row r="237" spans="2:6" ht="18.75" x14ac:dyDescent="0.35">
      <c r="B237" s="26" t="s">
        <v>443</v>
      </c>
      <c r="C237" s="27" t="s">
        <v>350</v>
      </c>
      <c r="D237" s="27"/>
      <c r="E237" s="27"/>
      <c r="F237" s="62"/>
    </row>
    <row r="238" spans="2:6" ht="18.75" x14ac:dyDescent="0.35">
      <c r="B238" s="26" t="s">
        <v>444</v>
      </c>
      <c r="C238" s="27" t="s">
        <v>352</v>
      </c>
      <c r="D238" s="27"/>
      <c r="E238" s="27"/>
      <c r="F238" s="62"/>
    </row>
    <row r="239" spans="2:6" ht="18.75" x14ac:dyDescent="0.35">
      <c r="B239" s="26" t="s">
        <v>159</v>
      </c>
      <c r="C239" s="27" t="s">
        <v>361</v>
      </c>
      <c r="D239" s="27"/>
      <c r="E239" s="27"/>
      <c r="F239" s="62"/>
    </row>
    <row r="240" spans="2:6" ht="18.75" x14ac:dyDescent="0.35">
      <c r="B240" s="26" t="s">
        <v>445</v>
      </c>
      <c r="C240" s="27" t="s">
        <v>362</v>
      </c>
      <c r="D240" s="27"/>
      <c r="E240" s="27"/>
      <c r="F240" s="62"/>
    </row>
    <row r="241" spans="2:6" ht="18.75" x14ac:dyDescent="0.35">
      <c r="B241" s="26" t="s">
        <v>161</v>
      </c>
      <c r="C241" s="27" t="s">
        <v>363</v>
      </c>
      <c r="D241" s="27"/>
      <c r="E241" s="27"/>
      <c r="F241" s="62"/>
    </row>
    <row r="242" spans="2:6" ht="18.75" x14ac:dyDescent="0.35">
      <c r="B242" s="26" t="s">
        <v>446</v>
      </c>
      <c r="C242" s="27" t="s">
        <v>365</v>
      </c>
      <c r="D242" s="27"/>
      <c r="E242" s="27"/>
      <c r="F242" s="62"/>
    </row>
    <row r="243" spans="2:6" ht="18.75" x14ac:dyDescent="0.35">
      <c r="B243" s="26" t="s">
        <v>447</v>
      </c>
      <c r="C243" s="27" t="s">
        <v>367</v>
      </c>
      <c r="D243" s="27"/>
      <c r="E243" s="27"/>
      <c r="F243" s="62"/>
    </row>
    <row r="244" spans="2:6" ht="18.75" x14ac:dyDescent="0.35">
      <c r="B244" s="26" t="s">
        <v>448</v>
      </c>
      <c r="C244" s="27" t="s">
        <v>368</v>
      </c>
      <c r="D244" s="27"/>
      <c r="E244" s="27"/>
      <c r="F244" s="62"/>
    </row>
    <row r="245" spans="2:6" ht="18.75" x14ac:dyDescent="0.35">
      <c r="B245" s="26" t="s">
        <v>449</v>
      </c>
      <c r="C245" s="27" t="s">
        <v>371</v>
      </c>
      <c r="D245" s="27"/>
      <c r="E245" s="27"/>
      <c r="F245" s="62"/>
    </row>
    <row r="246" spans="2:6" ht="18.75" x14ac:dyDescent="0.35">
      <c r="B246" s="26" t="s">
        <v>450</v>
      </c>
      <c r="C246" s="27" t="s">
        <v>373</v>
      </c>
      <c r="D246" s="27"/>
      <c r="E246" s="27"/>
      <c r="F246" s="62"/>
    </row>
    <row r="247" spans="2:6" ht="18.75" x14ac:dyDescent="0.35">
      <c r="B247" s="26" t="s">
        <v>451</v>
      </c>
      <c r="C247" s="27" t="s">
        <v>375</v>
      </c>
      <c r="D247" s="27"/>
      <c r="E247" s="27"/>
      <c r="F247" s="62"/>
    </row>
    <row r="248" spans="2:6" ht="20.25" x14ac:dyDescent="0.35">
      <c r="B248" s="26" t="s">
        <v>163</v>
      </c>
      <c r="C248" s="27" t="s">
        <v>384</v>
      </c>
      <c r="D248" s="27"/>
      <c r="E248" s="27"/>
      <c r="F248" s="62"/>
    </row>
    <row r="249" spans="2:6" ht="20.25" x14ac:dyDescent="0.35">
      <c r="B249" s="26" t="s">
        <v>452</v>
      </c>
      <c r="C249" s="27" t="s">
        <v>386</v>
      </c>
      <c r="D249" s="27"/>
      <c r="E249" s="27"/>
      <c r="F249" s="62"/>
    </row>
    <row r="250" spans="2:6" ht="20.25" x14ac:dyDescent="0.35">
      <c r="B250" s="26" t="s">
        <v>453</v>
      </c>
      <c r="C250" s="27" t="s">
        <v>388</v>
      </c>
      <c r="D250" s="27"/>
      <c r="E250" s="27"/>
      <c r="F250" s="62"/>
    </row>
    <row r="251" spans="2:6" ht="20.25" x14ac:dyDescent="0.35">
      <c r="B251" s="26" t="s">
        <v>454</v>
      </c>
      <c r="C251" s="27" t="s">
        <v>389</v>
      </c>
      <c r="D251" s="27"/>
      <c r="E251" s="27"/>
      <c r="F251" s="62"/>
    </row>
    <row r="252" spans="2:6" ht="20.25" x14ac:dyDescent="0.35">
      <c r="B252" s="26" t="s">
        <v>455</v>
      </c>
      <c r="C252" s="27" t="s">
        <v>392</v>
      </c>
      <c r="D252" s="27"/>
      <c r="E252" s="27"/>
      <c r="F252" s="62"/>
    </row>
    <row r="253" spans="2:6" ht="20.25" x14ac:dyDescent="0.35">
      <c r="B253" s="26" t="s">
        <v>456</v>
      </c>
      <c r="C253" s="27" t="s">
        <v>394</v>
      </c>
      <c r="D253" s="27"/>
      <c r="E253" s="27"/>
      <c r="F253" s="62"/>
    </row>
    <row r="254" spans="2:6" ht="20.25" x14ac:dyDescent="0.35">
      <c r="B254" s="26" t="s">
        <v>457</v>
      </c>
      <c r="C254" s="27" t="s">
        <v>396</v>
      </c>
      <c r="D254" s="27"/>
      <c r="E254" s="27"/>
      <c r="F254" s="62"/>
    </row>
    <row r="255" spans="2:6" ht="20.25" x14ac:dyDescent="0.35">
      <c r="B255" s="26" t="s">
        <v>164</v>
      </c>
      <c r="C255" s="27" t="s">
        <v>405</v>
      </c>
      <c r="D255" s="27"/>
      <c r="E255" s="27"/>
      <c r="F255" s="62"/>
    </row>
    <row r="256" spans="2:6" ht="20.25" x14ac:dyDescent="0.35">
      <c r="B256" s="26" t="s">
        <v>458</v>
      </c>
      <c r="C256" s="27" t="s">
        <v>406</v>
      </c>
      <c r="D256" s="27"/>
      <c r="E256" s="27"/>
      <c r="F256" s="62"/>
    </row>
    <row r="257" spans="2:6" ht="15.75" x14ac:dyDescent="0.25">
      <c r="B257" s="26" t="s">
        <v>459</v>
      </c>
      <c r="C257" s="27" t="s">
        <v>460</v>
      </c>
      <c r="D257" s="27"/>
      <c r="E257" s="27"/>
      <c r="F257" s="62"/>
    </row>
    <row r="258" spans="2:6" ht="18.75" x14ac:dyDescent="0.35">
      <c r="B258" s="26" t="s">
        <v>461</v>
      </c>
      <c r="C258" s="27" t="s">
        <v>462</v>
      </c>
      <c r="D258" s="27"/>
      <c r="E258" s="27"/>
      <c r="F258" s="62"/>
    </row>
    <row r="259" spans="2:6" ht="15.75" x14ac:dyDescent="0.25">
      <c r="B259" s="26" t="s">
        <v>463</v>
      </c>
      <c r="C259" s="27" t="s">
        <v>464</v>
      </c>
      <c r="D259" s="27"/>
      <c r="E259" s="27"/>
      <c r="F259" s="62"/>
    </row>
    <row r="260" spans="2:6" ht="18.75" x14ac:dyDescent="0.35">
      <c r="B260" s="26" t="s">
        <v>465</v>
      </c>
      <c r="C260" s="27" t="s">
        <v>339</v>
      </c>
      <c r="D260" s="27"/>
      <c r="E260" s="27"/>
      <c r="F260" s="107"/>
    </row>
    <row r="261" spans="2:6" ht="18.75" x14ac:dyDescent="0.35">
      <c r="B261" s="26" t="s">
        <v>466</v>
      </c>
      <c r="C261" s="27" t="s">
        <v>341</v>
      </c>
      <c r="D261" s="27"/>
      <c r="E261" s="27"/>
      <c r="F261" s="107"/>
    </row>
    <row r="262" spans="2:6" ht="18.75" x14ac:dyDescent="0.35">
      <c r="B262" s="26" t="s">
        <v>467</v>
      </c>
      <c r="C262" s="27" t="s">
        <v>343</v>
      </c>
      <c r="D262" s="27"/>
      <c r="E262" s="27"/>
      <c r="F262" s="107"/>
    </row>
    <row r="263" spans="2:6" ht="18.75" x14ac:dyDescent="0.35">
      <c r="B263" s="26" t="s">
        <v>468</v>
      </c>
      <c r="C263" s="27" t="s">
        <v>345</v>
      </c>
      <c r="D263" s="27"/>
      <c r="E263" s="27"/>
      <c r="F263" s="107"/>
    </row>
    <row r="264" spans="2:6" ht="18.75" x14ac:dyDescent="0.35">
      <c r="B264" s="26" t="s">
        <v>469</v>
      </c>
      <c r="C264" s="27" t="s">
        <v>346</v>
      </c>
      <c r="D264" s="27"/>
      <c r="E264" s="27"/>
      <c r="F264" s="62"/>
    </row>
    <row r="265" spans="2:6" ht="18.75" x14ac:dyDescent="0.35">
      <c r="B265" s="26" t="s">
        <v>470</v>
      </c>
      <c r="C265" s="27" t="s">
        <v>347</v>
      </c>
      <c r="D265" s="27"/>
      <c r="E265" s="27"/>
      <c r="F265" s="62"/>
    </row>
    <row r="266" spans="2:6" ht="18.75" x14ac:dyDescent="0.35">
      <c r="B266" s="26" t="s">
        <v>471</v>
      </c>
      <c r="C266" s="27" t="s">
        <v>472</v>
      </c>
      <c r="D266" s="27"/>
      <c r="E266" s="27"/>
      <c r="F266" s="62"/>
    </row>
    <row r="267" spans="2:6" ht="18.75" x14ac:dyDescent="0.35">
      <c r="B267" s="26" t="s">
        <v>473</v>
      </c>
      <c r="C267" s="27" t="s">
        <v>474</v>
      </c>
      <c r="D267" s="27"/>
      <c r="E267" s="27"/>
      <c r="F267" s="62"/>
    </row>
    <row r="268" spans="2:6" ht="18.75" x14ac:dyDescent="0.35">
      <c r="B268" s="26" t="s">
        <v>475</v>
      </c>
      <c r="C268" s="27" t="s">
        <v>348</v>
      </c>
      <c r="D268" s="27"/>
      <c r="E268" s="27"/>
      <c r="F268" s="62"/>
    </row>
    <row r="269" spans="2:6" ht="18.75" x14ac:dyDescent="0.35">
      <c r="B269" s="26" t="s">
        <v>476</v>
      </c>
      <c r="C269" s="27" t="s">
        <v>350</v>
      </c>
      <c r="D269" s="27"/>
      <c r="E269" s="27"/>
      <c r="F269" s="62"/>
    </row>
    <row r="270" spans="2:6" ht="18.75" x14ac:dyDescent="0.35">
      <c r="B270" s="26" t="s">
        <v>477</v>
      </c>
      <c r="C270" s="27" t="s">
        <v>352</v>
      </c>
      <c r="D270" s="27"/>
      <c r="E270" s="27"/>
      <c r="F270" s="62"/>
    </row>
    <row r="271" spans="2:6" ht="18.75" x14ac:dyDescent="0.35">
      <c r="B271" s="26" t="s">
        <v>478</v>
      </c>
      <c r="C271" s="27" t="s">
        <v>354</v>
      </c>
      <c r="D271" s="27"/>
      <c r="E271" s="27"/>
      <c r="F271" s="62"/>
    </row>
    <row r="272" spans="2:6" ht="18.75" x14ac:dyDescent="0.35">
      <c r="B272" s="26" t="s">
        <v>479</v>
      </c>
      <c r="C272" s="27" t="s">
        <v>356</v>
      </c>
      <c r="D272" s="27"/>
      <c r="E272" s="27"/>
      <c r="F272" s="62"/>
    </row>
    <row r="273" spans="2:6" ht="18.75" x14ac:dyDescent="0.35">
      <c r="B273" s="26" t="s">
        <v>480</v>
      </c>
      <c r="C273" s="27" t="s">
        <v>358</v>
      </c>
      <c r="D273" s="27"/>
      <c r="E273" s="27"/>
      <c r="F273" s="62"/>
    </row>
    <row r="274" spans="2:6" ht="18.75" x14ac:dyDescent="0.35">
      <c r="B274" s="26" t="s">
        <v>481</v>
      </c>
      <c r="C274" s="27" t="s">
        <v>360</v>
      </c>
      <c r="D274" s="27"/>
      <c r="E274" s="27"/>
      <c r="F274" s="62"/>
    </row>
    <row r="275" spans="2:6" ht="18.75" x14ac:dyDescent="0.35">
      <c r="B275" s="26" t="s">
        <v>482</v>
      </c>
      <c r="C275" s="27" t="s">
        <v>483</v>
      </c>
      <c r="D275" s="27"/>
      <c r="E275" s="27"/>
      <c r="F275" s="62"/>
    </row>
    <row r="276" spans="2:6" ht="18.75" x14ac:dyDescent="0.35">
      <c r="B276" s="26" t="s">
        <v>484</v>
      </c>
      <c r="C276" s="27" t="s">
        <v>485</v>
      </c>
      <c r="D276" s="27"/>
      <c r="E276" s="27"/>
      <c r="F276" s="62"/>
    </row>
    <row r="277" spans="2:6" ht="18.75" x14ac:dyDescent="0.35">
      <c r="B277" s="26" t="s">
        <v>486</v>
      </c>
      <c r="C277" s="27" t="s">
        <v>487</v>
      </c>
      <c r="D277" s="27"/>
      <c r="E277" s="27"/>
      <c r="F277" s="62"/>
    </row>
    <row r="278" spans="2:6" ht="18.75" x14ac:dyDescent="0.35">
      <c r="B278" s="26" t="s">
        <v>488</v>
      </c>
      <c r="C278" s="27" t="s">
        <v>489</v>
      </c>
      <c r="D278" s="27"/>
      <c r="E278" s="27"/>
      <c r="F278" s="62"/>
    </row>
    <row r="279" spans="2:6" ht="18.75" x14ac:dyDescent="0.35">
      <c r="B279" s="26" t="s">
        <v>490</v>
      </c>
      <c r="C279" s="27" t="s">
        <v>491</v>
      </c>
      <c r="D279" s="27"/>
      <c r="E279" s="27"/>
      <c r="F279" s="62"/>
    </row>
    <row r="280" spans="2:6" ht="18.75" x14ac:dyDescent="0.35">
      <c r="B280" s="26" t="s">
        <v>492</v>
      </c>
      <c r="C280" s="27" t="s">
        <v>493</v>
      </c>
      <c r="D280" s="27"/>
      <c r="E280" s="27"/>
      <c r="F280" s="62"/>
    </row>
    <row r="281" spans="2:6" ht="18.75" x14ac:dyDescent="0.35">
      <c r="B281" s="26" t="s">
        <v>494</v>
      </c>
      <c r="C281" s="27" t="s">
        <v>495</v>
      </c>
      <c r="D281" s="27"/>
      <c r="E281" s="27"/>
      <c r="F281" s="62"/>
    </row>
    <row r="282" spans="2:6" ht="18.75" x14ac:dyDescent="0.35">
      <c r="B282" s="26" t="s">
        <v>496</v>
      </c>
      <c r="C282" s="27" t="s">
        <v>497</v>
      </c>
      <c r="D282" s="27"/>
      <c r="E282" s="27"/>
      <c r="F282" s="62"/>
    </row>
    <row r="283" spans="2:6" ht="18.75" x14ac:dyDescent="0.35">
      <c r="B283" s="26" t="s">
        <v>498</v>
      </c>
      <c r="C283" s="27" t="s">
        <v>499</v>
      </c>
      <c r="D283" s="27"/>
      <c r="E283" s="27"/>
      <c r="F283" s="62"/>
    </row>
    <row r="284" spans="2:6" ht="18.75" x14ac:dyDescent="0.35">
      <c r="B284" s="26" t="s">
        <v>500</v>
      </c>
      <c r="C284" s="27" t="s">
        <v>501</v>
      </c>
      <c r="D284" s="27"/>
      <c r="E284" s="27"/>
      <c r="F284" s="62"/>
    </row>
    <row r="285" spans="2:6" ht="18.75" x14ac:dyDescent="0.35">
      <c r="B285" s="26" t="s">
        <v>502</v>
      </c>
      <c r="C285" s="27" t="s">
        <v>503</v>
      </c>
      <c r="D285" s="27"/>
      <c r="E285" s="27"/>
      <c r="F285" s="62"/>
    </row>
    <row r="286" spans="2:6" ht="18.75" x14ac:dyDescent="0.35">
      <c r="B286" s="26" t="s">
        <v>504</v>
      </c>
      <c r="C286" s="27" t="s">
        <v>505</v>
      </c>
      <c r="D286" s="27"/>
      <c r="E286" s="27"/>
      <c r="F286" s="62"/>
    </row>
    <row r="287" spans="2:6" ht="18.75" x14ac:dyDescent="0.35">
      <c r="B287" s="26" t="s">
        <v>506</v>
      </c>
      <c r="C287" s="27" t="s">
        <v>507</v>
      </c>
      <c r="D287" s="27"/>
      <c r="E287" s="27"/>
      <c r="F287" s="62"/>
    </row>
    <row r="288" spans="2:6" ht="18.75" x14ac:dyDescent="0.35">
      <c r="B288" s="26" t="s">
        <v>508</v>
      </c>
      <c r="C288" s="27" t="s">
        <v>509</v>
      </c>
      <c r="D288" s="27"/>
      <c r="E288" s="27"/>
      <c r="F288" s="62"/>
    </row>
    <row r="289" spans="2:6" ht="18.75" x14ac:dyDescent="0.35">
      <c r="B289" s="26" t="s">
        <v>510</v>
      </c>
      <c r="C289" s="27" t="s">
        <v>511</v>
      </c>
      <c r="D289" s="27"/>
      <c r="E289" s="27"/>
      <c r="F289" s="62"/>
    </row>
    <row r="290" spans="2:6" ht="18.75" x14ac:dyDescent="0.35">
      <c r="B290" s="26" t="s">
        <v>512</v>
      </c>
      <c r="C290" s="27" t="s">
        <v>513</v>
      </c>
      <c r="D290" s="27"/>
      <c r="E290" s="27"/>
      <c r="F290" s="108"/>
    </row>
    <row r="291" spans="2:6" ht="18.75" x14ac:dyDescent="0.35">
      <c r="B291" s="26" t="s">
        <v>514</v>
      </c>
      <c r="C291" s="27" t="s">
        <v>515</v>
      </c>
      <c r="D291" s="27"/>
      <c r="E291" s="27"/>
      <c r="F291" s="107"/>
    </row>
    <row r="292" spans="2:6" ht="18.75" x14ac:dyDescent="0.35">
      <c r="B292" s="26" t="s">
        <v>516</v>
      </c>
      <c r="C292" s="27" t="s">
        <v>517</v>
      </c>
      <c r="D292" s="27"/>
      <c r="E292" s="27"/>
      <c r="F292" s="107"/>
    </row>
    <row r="293" spans="2:6" ht="20.25" x14ac:dyDescent="0.35">
      <c r="B293" s="26" t="s">
        <v>518</v>
      </c>
      <c r="C293" s="27" t="s">
        <v>519</v>
      </c>
      <c r="D293" s="27"/>
      <c r="E293" s="27"/>
      <c r="F293" s="107"/>
    </row>
    <row r="294" spans="2:6" ht="20.25" x14ac:dyDescent="0.35">
      <c r="B294" s="26" t="s">
        <v>520</v>
      </c>
      <c r="C294" s="27" t="s">
        <v>521</v>
      </c>
      <c r="D294" s="27"/>
      <c r="E294" s="27"/>
      <c r="F294" s="107"/>
    </row>
    <row r="295" spans="2:6" ht="20.25" x14ac:dyDescent="0.35">
      <c r="B295" s="26" t="s">
        <v>522</v>
      </c>
      <c r="C295" s="27" t="s">
        <v>523</v>
      </c>
      <c r="D295" s="27"/>
      <c r="E295" s="27"/>
      <c r="F295" s="107"/>
    </row>
    <row r="296" spans="2:6" ht="20.25" x14ac:dyDescent="0.35">
      <c r="B296" s="26" t="s">
        <v>524</v>
      </c>
      <c r="C296" s="27" t="s">
        <v>525</v>
      </c>
      <c r="D296" s="27"/>
      <c r="E296" s="27"/>
      <c r="F296" s="107"/>
    </row>
    <row r="297" spans="2:6" ht="20.25" x14ac:dyDescent="0.35">
      <c r="B297" s="26" t="s">
        <v>526</v>
      </c>
      <c r="C297" s="27" t="s">
        <v>527</v>
      </c>
      <c r="D297" s="27"/>
      <c r="E297" s="27"/>
      <c r="F297" s="107"/>
    </row>
    <row r="298" spans="2:6" ht="20.25" x14ac:dyDescent="0.35">
      <c r="B298" s="26" t="s">
        <v>528</v>
      </c>
      <c r="C298" s="27" t="s">
        <v>529</v>
      </c>
      <c r="D298" s="27"/>
      <c r="E298" s="27"/>
      <c r="F298" s="62"/>
    </row>
    <row r="299" spans="2:6" ht="20.25" x14ac:dyDescent="0.35">
      <c r="B299" s="26" t="s">
        <v>530</v>
      </c>
      <c r="C299" s="27" t="s">
        <v>531</v>
      </c>
      <c r="D299" s="27"/>
      <c r="E299" s="27"/>
      <c r="F299" s="62"/>
    </row>
    <row r="300" spans="2:6" ht="20.25" x14ac:dyDescent="0.35">
      <c r="B300" s="26" t="s">
        <v>532</v>
      </c>
      <c r="C300" s="27" t="s">
        <v>533</v>
      </c>
      <c r="D300" s="27"/>
      <c r="E300" s="27"/>
      <c r="F300" s="62"/>
    </row>
    <row r="301" spans="2:6" ht="18.75" x14ac:dyDescent="0.25">
      <c r="B301" s="26" t="s">
        <v>534</v>
      </c>
      <c r="C301" s="27" t="s">
        <v>535</v>
      </c>
      <c r="D301" s="27"/>
      <c r="E301" s="27"/>
      <c r="F301" s="62"/>
    </row>
    <row r="302" spans="2:6" ht="15.75" x14ac:dyDescent="0.25">
      <c r="B302" s="26" t="s">
        <v>536</v>
      </c>
      <c r="C302" s="27" t="s">
        <v>83</v>
      </c>
      <c r="D302" s="27"/>
      <c r="E302" s="27"/>
      <c r="F302" s="62"/>
    </row>
    <row r="303" spans="2:6" ht="15.75" x14ac:dyDescent="0.25">
      <c r="B303" s="26" t="s">
        <v>537</v>
      </c>
      <c r="C303" s="27" t="s">
        <v>538</v>
      </c>
      <c r="D303" s="27"/>
      <c r="E303" s="27"/>
      <c r="F303" s="62"/>
    </row>
    <row r="304" spans="2:6" ht="18.75" x14ac:dyDescent="0.35">
      <c r="B304" s="26" t="s">
        <v>539</v>
      </c>
      <c r="C304" s="27" t="s">
        <v>540</v>
      </c>
      <c r="D304" s="27"/>
      <c r="E304" s="27"/>
      <c r="F304" s="62"/>
    </row>
    <row r="305" spans="1:18" ht="18.75" x14ac:dyDescent="0.35">
      <c r="B305" s="26" t="s">
        <v>541</v>
      </c>
      <c r="C305" s="27" t="s">
        <v>542</v>
      </c>
      <c r="D305" s="27"/>
      <c r="E305" s="27"/>
      <c r="F305" s="62"/>
    </row>
    <row r="306" spans="1:18" ht="18.75" x14ac:dyDescent="0.35">
      <c r="B306" s="26" t="s">
        <v>543</v>
      </c>
      <c r="C306" s="27" t="s">
        <v>544</v>
      </c>
      <c r="D306" s="27"/>
      <c r="E306" s="27"/>
      <c r="F306" s="62"/>
    </row>
    <row r="307" spans="1:18" ht="18.75" x14ac:dyDescent="0.35">
      <c r="B307" s="26" t="s">
        <v>545</v>
      </c>
      <c r="C307" s="27" t="s">
        <v>546</v>
      </c>
      <c r="D307" s="27"/>
      <c r="E307" s="27"/>
      <c r="F307" s="62"/>
    </row>
    <row r="308" spans="1:18" ht="15.75" x14ac:dyDescent="0.25">
      <c r="B308" s="26" t="s">
        <v>547</v>
      </c>
      <c r="C308" s="27" t="s">
        <v>548</v>
      </c>
      <c r="D308" s="27"/>
      <c r="E308" s="27"/>
      <c r="F308" s="62"/>
    </row>
    <row r="309" spans="1:18" ht="15.75" x14ac:dyDescent="0.25">
      <c r="B309" s="26" t="s">
        <v>549</v>
      </c>
      <c r="C309" s="27" t="s">
        <v>550</v>
      </c>
      <c r="D309" s="27"/>
      <c r="E309" s="27"/>
      <c r="F309" s="62"/>
    </row>
    <row r="310" spans="1:18" ht="15.75" x14ac:dyDescent="0.25">
      <c r="B310" s="26" t="s">
        <v>551</v>
      </c>
      <c r="C310" s="27" t="s">
        <v>552</v>
      </c>
      <c r="D310" s="27"/>
      <c r="E310" s="27"/>
      <c r="F310" s="62"/>
    </row>
    <row r="311" spans="1:18" ht="18.75" x14ac:dyDescent="0.35">
      <c r="B311" s="26" t="s">
        <v>553</v>
      </c>
      <c r="C311" s="27" t="s">
        <v>554</v>
      </c>
      <c r="D311" s="27"/>
      <c r="E311" s="27"/>
      <c r="F311" s="62"/>
    </row>
    <row r="312" spans="1:18" ht="18.75" x14ac:dyDescent="0.35">
      <c r="B312" s="26" t="s">
        <v>555</v>
      </c>
      <c r="C312" s="27" t="s">
        <v>556</v>
      </c>
      <c r="D312" s="27"/>
      <c r="E312" s="27"/>
      <c r="F312" s="62"/>
    </row>
    <row r="313" spans="1:18" ht="15.75" x14ac:dyDescent="0.25">
      <c r="B313" s="26" t="s">
        <v>557</v>
      </c>
      <c r="C313" s="27" t="s">
        <v>558</v>
      </c>
      <c r="D313" s="27"/>
      <c r="E313" s="27"/>
      <c r="F313" s="62"/>
    </row>
    <row r="316" spans="1:18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412" spans="1:16" ht="19.5" x14ac:dyDescent="0.4">
      <c r="A412" s="7"/>
      <c r="B412" s="30"/>
      <c r="C412" s="30"/>
      <c r="D412" s="7"/>
      <c r="E412" s="7"/>
      <c r="F412" s="7"/>
      <c r="G412" s="7"/>
      <c r="H412" s="7"/>
      <c r="I412" s="7"/>
      <c r="L412" s="25"/>
      <c r="N412" s="25"/>
      <c r="O412" s="25"/>
      <c r="P412" s="7"/>
    </row>
    <row r="414" spans="1:16" ht="15.75" x14ac:dyDescent="0.25">
      <c r="A414" s="31"/>
      <c r="B414" s="31"/>
      <c r="C414" s="33"/>
      <c r="D414" s="45"/>
      <c r="E414" s="33"/>
      <c r="F414" s="33"/>
      <c r="G414" s="33"/>
      <c r="H414" s="33"/>
      <c r="I414" s="38"/>
      <c r="J414" s="38"/>
    </row>
    <row r="415" spans="1:16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6" x14ac:dyDescent="0.25">
      <c r="A416" s="34"/>
      <c r="B416" s="34"/>
      <c r="C416" s="44"/>
      <c r="D416" s="44"/>
      <c r="E416" s="34"/>
      <c r="F416" s="44"/>
      <c r="G416" s="34"/>
      <c r="H416" s="34"/>
    </row>
    <row r="417" spans="1:10" ht="15.75" x14ac:dyDescent="0.25">
      <c r="A417" s="34"/>
      <c r="B417" s="34"/>
      <c r="C417" s="38"/>
      <c r="D417" s="45"/>
      <c r="E417" s="34"/>
      <c r="F417" s="33"/>
      <c r="G417" s="34"/>
      <c r="H417" s="46"/>
      <c r="I417" s="46"/>
      <c r="J417" s="46"/>
    </row>
    <row r="418" spans="1:10" ht="15.75" x14ac:dyDescent="0.25">
      <c r="A418" s="34"/>
      <c r="B418" s="34"/>
      <c r="C418" s="34"/>
      <c r="D418" s="34"/>
      <c r="E418" s="34"/>
      <c r="F418" s="34"/>
      <c r="G418" s="34"/>
      <c r="H418" s="38"/>
      <c r="J418" s="46"/>
    </row>
    <row r="419" spans="1:10" ht="15.75" x14ac:dyDescent="0.25">
      <c r="A419" s="34"/>
      <c r="B419" s="34"/>
      <c r="C419" s="44"/>
      <c r="D419" s="44"/>
      <c r="E419" s="34"/>
      <c r="F419" s="44"/>
      <c r="G419" s="34"/>
      <c r="H419" s="38"/>
      <c r="J419" s="46"/>
    </row>
    <row r="460" spans="1:16" ht="19.5" x14ac:dyDescent="0.4">
      <c r="A460" s="7"/>
      <c r="B460" s="30"/>
      <c r="C460" s="30"/>
      <c r="D460" s="7"/>
      <c r="E460" s="7"/>
      <c r="F460" s="7"/>
      <c r="G460" s="7"/>
      <c r="H460" s="7"/>
      <c r="I460" s="7"/>
      <c r="L460" s="25"/>
      <c r="N460" s="25"/>
      <c r="O460" s="25"/>
      <c r="P460" s="7"/>
    </row>
    <row r="462" spans="1:16" ht="15.75" x14ac:dyDescent="0.25">
      <c r="A462" s="31"/>
      <c r="B462" s="31"/>
      <c r="C462" s="33"/>
      <c r="D462" s="33"/>
      <c r="E462" s="33"/>
      <c r="F462" s="33"/>
      <c r="G462" s="33"/>
      <c r="H462" s="38"/>
      <c r="I462" s="33"/>
      <c r="J462" s="31"/>
    </row>
    <row r="463" spans="1:16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6" x14ac:dyDescent="0.25">
      <c r="A464" s="34"/>
      <c r="B464" s="34"/>
      <c r="C464" s="44"/>
      <c r="D464" s="34"/>
      <c r="E464" s="34"/>
      <c r="F464" s="44"/>
      <c r="G464" s="34"/>
      <c r="H464" s="34"/>
      <c r="I464" s="44"/>
      <c r="J464" s="44"/>
    </row>
    <row r="465" spans="1:10" ht="15.75" x14ac:dyDescent="0.25">
      <c r="A465" s="34"/>
      <c r="B465" s="34"/>
      <c r="C465" s="38"/>
      <c r="D465" s="34"/>
      <c r="E465" s="34"/>
      <c r="F465" s="33"/>
      <c r="G465" s="34"/>
      <c r="H465" s="34"/>
      <c r="I465" s="38"/>
      <c r="J465" s="44"/>
    </row>
    <row r="466" spans="1:10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44"/>
    </row>
    <row r="467" spans="1:10" x14ac:dyDescent="0.25">
      <c r="A467" s="34"/>
      <c r="B467" s="34"/>
      <c r="C467" s="44"/>
      <c r="D467" s="34"/>
      <c r="E467" s="34"/>
      <c r="F467" s="44"/>
      <c r="G467" s="34"/>
      <c r="H467" s="34"/>
      <c r="I467" s="44"/>
      <c r="J467" s="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</dc:creator>
  <cp:lastModifiedBy>Ahmed A</cp:lastModifiedBy>
  <dcterms:created xsi:type="dcterms:W3CDTF">2015-06-05T18:17:20Z</dcterms:created>
  <dcterms:modified xsi:type="dcterms:W3CDTF">2026-02-01T18:20:50Z</dcterms:modified>
</cp:coreProperties>
</file>