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1 Chem\2 Course\1 Teaching &amp; Courses\Chem 652 Applied Analytical Chemistry (computation by computers)\Class materials\"/>
    </mc:Choice>
  </mc:AlternateContent>
  <xr:revisionPtr revIDLastSave="0" documentId="13_ncr:1_{C4989D0F-AE64-4202-B069-59A802A466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9" r:id="rId8"/>
    <sheet name="Sheet9" sheetId="10" r:id="rId9"/>
    <sheet name="Sheet10" sheetId="11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1" l="1"/>
  <c r="G36" i="11" s="1"/>
  <c r="H36" i="11" s="1"/>
  <c r="F36" i="10"/>
  <c r="G36" i="10" s="1"/>
  <c r="H36" i="10" s="1"/>
  <c r="B27" i="9"/>
  <c r="B26" i="9"/>
  <c r="C25" i="9"/>
  <c r="E25" i="9" s="1"/>
  <c r="H25" i="9" s="1"/>
  <c r="B25" i="9"/>
  <c r="C24" i="7"/>
  <c r="F24" i="7" s="1"/>
  <c r="H24" i="7" s="1"/>
  <c r="B33" i="6"/>
  <c r="B32" i="6"/>
  <c r="C31" i="6"/>
  <c r="E31" i="6" s="1"/>
  <c r="G31" i="6" s="1"/>
  <c r="H31" i="6" s="1"/>
  <c r="B31" i="6"/>
  <c r="B25" i="5"/>
  <c r="B24" i="5"/>
  <c r="D24" i="5" s="1"/>
  <c r="I24" i="5" s="1"/>
  <c r="B27" i="4"/>
  <c r="B26" i="4"/>
  <c r="G25" i="4"/>
  <c r="C25" i="4"/>
  <c r="E25" i="4" s="1"/>
  <c r="H25" i="4" s="1"/>
  <c r="B25" i="4"/>
  <c r="H35" i="3" l="1"/>
  <c r="G35" i="3"/>
  <c r="F35" i="3"/>
  <c r="B32" i="2"/>
  <c r="B31" i="2"/>
  <c r="B30" i="2"/>
  <c r="C30" i="2" s="1"/>
  <c r="E30" i="2" s="1"/>
  <c r="F30" i="2" s="1"/>
  <c r="E24" i="1"/>
  <c r="D24" i="1"/>
</calcChain>
</file>

<file path=xl/sharedStrings.xml><?xml version="1.0" encoding="utf-8"?>
<sst xmlns="http://schemas.openxmlformats.org/spreadsheetml/2006/main" count="243" uniqueCount="181">
  <si>
    <t>Density = mass (kg) / vol. (L) = mass (g) / vol. (mL)</t>
  </si>
  <si>
    <t>Excel Calculation …</t>
  </si>
  <si>
    <t>wt. (g)</t>
  </si>
  <si>
    <t>vol. (L)</t>
  </si>
  <si>
    <t>vol. (mL)</t>
  </si>
  <si>
    <t>Density</t>
  </si>
  <si>
    <t xml:space="preserve"> Cells Declaration </t>
  </si>
  <si>
    <t xml:space="preserve">cell B24 </t>
  </si>
  <si>
    <t xml:space="preserve"> represent the weight of formaldehyde</t>
  </si>
  <si>
    <t xml:space="preserve">cell C24 </t>
  </si>
  <si>
    <t xml:space="preserve"> represent the volume of solution in (L)</t>
  </si>
  <si>
    <t>cell D24</t>
  </si>
  <si>
    <t xml:space="preserve"> represent the volume of solution in (mL)</t>
  </si>
  <si>
    <t>cell E24</t>
  </si>
  <si>
    <t xml:space="preserve"> represent the density of formaldehyde</t>
  </si>
  <si>
    <t xml:space="preserve"> </t>
  </si>
  <si>
    <t>no. of moles = mass (g) / f. wt. (g/mol)</t>
  </si>
  <si>
    <t>no. of mmoles = mass (mg) / f. wt. (mg/mmol)</t>
  </si>
  <si>
    <t>atom. wt.</t>
  </si>
  <si>
    <t xml:space="preserve">  f. wt. </t>
  </si>
  <si>
    <t>mass</t>
  </si>
  <si>
    <t>moles</t>
  </si>
  <si>
    <t>mmoles</t>
  </si>
  <si>
    <t>7(C)</t>
  </si>
  <si>
    <t xml:space="preserve">6(H) </t>
  </si>
  <si>
    <t>2(O)</t>
  </si>
  <si>
    <t xml:space="preserve">cell B30 </t>
  </si>
  <si>
    <t xml:space="preserve"> represent the atomic weight of 7C</t>
  </si>
  <si>
    <t xml:space="preserve">cell B31 </t>
  </si>
  <si>
    <t xml:space="preserve"> represent the atomic weight of 6H</t>
  </si>
  <si>
    <t>cell B32</t>
  </si>
  <si>
    <t xml:space="preserve"> represent the atomic weight of 2O</t>
  </si>
  <si>
    <t>cell C30</t>
  </si>
  <si>
    <r>
      <t xml:space="preserve"> represent the formula weight of C</t>
    </r>
    <r>
      <rPr>
        <vertAlign val="subscript"/>
        <sz val="12"/>
        <rFont val="Times New Roman"/>
        <family val="1"/>
      </rPr>
      <t>6</t>
    </r>
    <r>
      <rPr>
        <sz val="12"/>
        <rFont val="Times New Roman"/>
        <family val="1"/>
      </rPr>
      <t>H</t>
    </r>
    <r>
      <rPr>
        <vertAlign val="subscript"/>
        <sz val="12"/>
        <rFont val="Times New Roman"/>
        <family val="1"/>
      </rPr>
      <t>5</t>
    </r>
    <r>
      <rPr>
        <sz val="12"/>
        <rFont val="Times New Roman"/>
        <family val="1"/>
      </rPr>
      <t>CO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H </t>
    </r>
  </si>
  <si>
    <t xml:space="preserve">cell D30 </t>
  </si>
  <si>
    <r>
      <t xml:space="preserve"> represent the mass of C</t>
    </r>
    <r>
      <rPr>
        <vertAlign val="subscript"/>
        <sz val="12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>H</t>
    </r>
    <r>
      <rPr>
        <vertAlign val="subscript"/>
        <sz val="12"/>
        <color theme="1"/>
        <rFont val="Times New Roman"/>
        <family val="1"/>
      </rPr>
      <t>5</t>
    </r>
    <r>
      <rPr>
        <sz val="12"/>
        <color theme="1"/>
        <rFont val="Times New Roman"/>
        <family val="1"/>
      </rPr>
      <t>CO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H </t>
    </r>
  </si>
  <si>
    <t>cell E30</t>
  </si>
  <si>
    <r>
      <t xml:space="preserve"> represent the moles of C</t>
    </r>
    <r>
      <rPr>
        <vertAlign val="subscript"/>
        <sz val="12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>H</t>
    </r>
    <r>
      <rPr>
        <vertAlign val="subscript"/>
        <sz val="12"/>
        <color theme="1"/>
        <rFont val="Times New Roman"/>
        <family val="1"/>
      </rPr>
      <t>5</t>
    </r>
    <r>
      <rPr>
        <sz val="12"/>
        <color theme="1"/>
        <rFont val="Times New Roman"/>
        <family val="1"/>
      </rPr>
      <t>CO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H in (mol.)</t>
    </r>
  </si>
  <si>
    <t>cell F30</t>
  </si>
  <si>
    <r>
      <t xml:space="preserve"> represent the moles of C</t>
    </r>
    <r>
      <rPr>
        <vertAlign val="subscript"/>
        <sz val="12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>H</t>
    </r>
    <r>
      <rPr>
        <vertAlign val="subscript"/>
        <sz val="12"/>
        <color theme="1"/>
        <rFont val="Times New Roman"/>
        <family val="1"/>
      </rPr>
      <t>5</t>
    </r>
    <r>
      <rPr>
        <sz val="12"/>
        <color theme="1"/>
        <rFont val="Times New Roman"/>
        <family val="1"/>
      </rPr>
      <t>CO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H in (mmol.)</t>
    </r>
  </si>
  <si>
    <t>wt. percent (%w/w) = ( wt. of solute (g) / wt. of solution (g) ) * 100%</t>
  </si>
  <si>
    <t>vol. percent (%v/v) = ( vol. of solute (mL) / wt. of solution (mL) ) * 100%</t>
  </si>
  <si>
    <t>wt. vol. percent (%w/w) = ( wt. of solute (g) / vol. of solution (mL) ) * 100%</t>
  </si>
  <si>
    <t>wt. solute</t>
  </si>
  <si>
    <t>vol. solute</t>
  </si>
  <si>
    <t>wt. soln.</t>
  </si>
  <si>
    <t>vol. soln.</t>
  </si>
  <si>
    <t>%w/w</t>
  </si>
  <si>
    <t>%v/v</t>
  </si>
  <si>
    <t>%w/v</t>
  </si>
  <si>
    <t xml:space="preserve">cell B35 </t>
  </si>
  <si>
    <t xml:space="preserve"> represent the weight of solute</t>
  </si>
  <si>
    <t xml:space="preserve">cell C35 </t>
  </si>
  <si>
    <t xml:space="preserve"> represent the volume of solute</t>
  </si>
  <si>
    <t xml:space="preserve">cell D35 </t>
  </si>
  <si>
    <t xml:space="preserve"> represent the weight of solution</t>
  </si>
  <si>
    <t>cell E35</t>
  </si>
  <si>
    <t xml:space="preserve"> represent the volume of solution</t>
  </si>
  <si>
    <t xml:space="preserve">cell F35 </t>
  </si>
  <si>
    <t xml:space="preserve"> represent the percent wt. solute / wt. solution </t>
  </si>
  <si>
    <t>cell G35</t>
  </si>
  <si>
    <t xml:space="preserve"> represent the percent v. solute / v. solution </t>
  </si>
  <si>
    <t xml:space="preserve">cell H35 </t>
  </si>
  <si>
    <t xml:space="preserve"> represent the percent wt. solute / v. solution </t>
  </si>
  <si>
    <t>Molarity (M) = mole of solute / vol. of solution (L)</t>
  </si>
  <si>
    <t>Vol. (mL)</t>
  </si>
  <si>
    <t>Vol. (L)</t>
  </si>
  <si>
    <t>Molarity</t>
  </si>
  <si>
    <t>1(C)</t>
  </si>
  <si>
    <t xml:space="preserve">2(H) </t>
  </si>
  <si>
    <t>1(O)</t>
  </si>
  <si>
    <t xml:space="preserve">cell B25 </t>
  </si>
  <si>
    <t xml:space="preserve"> represent the atomic weight of C</t>
  </si>
  <si>
    <t xml:space="preserve">cell B26 </t>
  </si>
  <si>
    <t xml:space="preserve"> represent the atomic weight of 2H</t>
  </si>
  <si>
    <t>cell B27</t>
  </si>
  <si>
    <t xml:space="preserve"> represent the atomic weight of O</t>
  </si>
  <si>
    <t>cell C25</t>
  </si>
  <si>
    <r>
      <t xml:space="preserve"> represent the formula weight of CH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O</t>
    </r>
  </si>
  <si>
    <t xml:space="preserve">cell D25 </t>
  </si>
  <si>
    <r>
      <t xml:space="preserve"> represent the mass of CH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</si>
  <si>
    <t xml:space="preserve">cell E25 </t>
  </si>
  <si>
    <r>
      <t xml:space="preserve"> represent the moles of CH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</si>
  <si>
    <t>cell F25</t>
  </si>
  <si>
    <t xml:space="preserve"> represent the volume of solution in (mL)  </t>
  </si>
  <si>
    <t>cell G25</t>
  </si>
  <si>
    <t xml:space="preserve"> represent the volume of solution in (L)  </t>
  </si>
  <si>
    <t>cell H25</t>
  </si>
  <si>
    <r>
      <t xml:space="preserve"> represent the molarity of CH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O</t>
    </r>
  </si>
  <si>
    <t>equiv. wt. (g/equiv.) = f. wt. (g/mol) / no. of reac. units (equiv./mol)</t>
  </si>
  <si>
    <t xml:space="preserve">  atom. wt. (g/mol)</t>
  </si>
  <si>
    <r>
      <t xml:space="preserve">  f. wt. of NH</t>
    </r>
    <r>
      <rPr>
        <b/>
        <vertAlign val="subscript"/>
        <sz val="12"/>
        <color theme="1"/>
        <rFont val="Times New Roman"/>
        <family val="1"/>
      </rPr>
      <t>3</t>
    </r>
    <r>
      <rPr>
        <b/>
        <sz val="12"/>
        <color theme="1"/>
        <rFont val="Times New Roman"/>
        <family val="1"/>
      </rPr>
      <t xml:space="preserve"> (g/mol) </t>
    </r>
  </si>
  <si>
    <t xml:space="preserve">  no. of reac. units (equiv./mol)</t>
  </si>
  <si>
    <t xml:space="preserve">  equiv. wt. (g/equiv.)</t>
  </si>
  <si>
    <t>1(N)</t>
  </si>
  <si>
    <t xml:space="preserve">3(H) </t>
  </si>
  <si>
    <t xml:space="preserve"> represent the atomic weight of N</t>
  </si>
  <si>
    <t xml:space="preserve"> represent the atomic weight of 3H</t>
  </si>
  <si>
    <t xml:space="preserve">cell D24 </t>
  </si>
  <si>
    <r>
      <t xml:space="preserve"> represent the formula weight of NH</t>
    </r>
    <r>
      <rPr>
        <vertAlign val="subscript"/>
        <sz val="12"/>
        <color theme="1"/>
        <rFont val="Times New Roman"/>
        <family val="1"/>
      </rPr>
      <t>3</t>
    </r>
  </si>
  <si>
    <t>cell F24</t>
  </si>
  <si>
    <r>
      <t xml:space="preserve"> represent the number of reactive NH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units</t>
    </r>
  </si>
  <si>
    <t>cell I24</t>
  </si>
  <si>
    <r>
      <t xml:space="preserve"> represent the equivalent weight of NH</t>
    </r>
    <r>
      <rPr>
        <vertAlign val="subscript"/>
        <sz val="12"/>
        <rFont val="Times New Roman"/>
        <family val="1"/>
      </rPr>
      <t>3</t>
    </r>
  </si>
  <si>
    <t>no. of equiv. = mass (g) / equiv. wt. (g/equiv.)</t>
  </si>
  <si>
    <t>no. of mequiv. = mass (mg) / equiv. wt. (mg/mequiv.)</t>
  </si>
  <si>
    <t xml:space="preserve"> equiv. no.</t>
  </si>
  <si>
    <t xml:space="preserve"> equiv. wt.</t>
  </si>
  <si>
    <t>no. of eq.</t>
  </si>
  <si>
    <t>no. of meq.</t>
  </si>
  <si>
    <t>1(K)</t>
  </si>
  <si>
    <t xml:space="preserve">1(Mn) </t>
  </si>
  <si>
    <t>4(O)</t>
  </si>
  <si>
    <t xml:space="preserve"> represent the atomic weight of K</t>
  </si>
  <si>
    <t xml:space="preserve">cell B32 </t>
  </si>
  <si>
    <t xml:space="preserve"> represent the atomic weight of Mn</t>
  </si>
  <si>
    <t>cell B33</t>
  </si>
  <si>
    <t xml:space="preserve"> represent the atomic weight of 4O</t>
  </si>
  <si>
    <t>cell C31</t>
  </si>
  <si>
    <r>
      <t xml:space="preserve"> represent the formula weight of KMnO</t>
    </r>
    <r>
      <rPr>
        <vertAlign val="subscript"/>
        <sz val="12"/>
        <rFont val="Times New Roman"/>
        <family val="1"/>
      </rPr>
      <t>4</t>
    </r>
  </si>
  <si>
    <t>cell D31</t>
  </si>
  <si>
    <r>
      <t xml:space="preserve"> represent the equivalent number of KMnO</t>
    </r>
    <r>
      <rPr>
        <vertAlign val="subscript"/>
        <sz val="12"/>
        <color theme="1"/>
        <rFont val="Times New Roman"/>
        <family val="1"/>
      </rPr>
      <t>4</t>
    </r>
  </si>
  <si>
    <t>cell E31</t>
  </si>
  <si>
    <r>
      <t xml:space="preserve"> represent the equivalent weight of KMnO</t>
    </r>
    <r>
      <rPr>
        <vertAlign val="subscript"/>
        <sz val="12"/>
        <color theme="1"/>
        <rFont val="Times New Roman"/>
        <family val="1"/>
      </rPr>
      <t>4</t>
    </r>
  </si>
  <si>
    <t>cell F31</t>
  </si>
  <si>
    <r>
      <t xml:space="preserve"> represent the mass of KMnO</t>
    </r>
    <r>
      <rPr>
        <vertAlign val="subscript"/>
        <sz val="12"/>
        <color theme="1"/>
        <rFont val="Times New Roman"/>
        <family val="1"/>
      </rPr>
      <t>4</t>
    </r>
  </si>
  <si>
    <t>cell G31</t>
  </si>
  <si>
    <r>
      <t xml:space="preserve"> represent the number of qeuivalent of KMnO</t>
    </r>
    <r>
      <rPr>
        <vertAlign val="subscript"/>
        <sz val="12"/>
        <rFont val="Times New Roman"/>
        <family val="1"/>
      </rPr>
      <t>4</t>
    </r>
  </si>
  <si>
    <t>cell H31</t>
  </si>
  <si>
    <r>
      <t xml:space="preserve"> represent the number of mili qeuivalent of KMnO</t>
    </r>
    <r>
      <rPr>
        <vertAlign val="subscript"/>
        <sz val="12"/>
        <rFont val="Times New Roman"/>
        <family val="1"/>
      </rPr>
      <t>4</t>
    </r>
  </si>
  <si>
    <t>concentration (meq./L) = no. of meq. / vol. (L)</t>
  </si>
  <si>
    <t>eq. no.</t>
  </si>
  <si>
    <t>eq. wt.</t>
  </si>
  <si>
    <r>
      <t>conc. Cu</t>
    </r>
    <r>
      <rPr>
        <b/>
        <vertAlign val="superscript"/>
        <sz val="12"/>
        <color theme="1"/>
        <rFont val="Times New Roman"/>
        <family val="1"/>
      </rPr>
      <t>+2</t>
    </r>
    <r>
      <rPr>
        <b/>
        <sz val="12"/>
        <color theme="1"/>
        <rFont val="Times New Roman"/>
        <family val="1"/>
      </rPr>
      <t xml:space="preserve"> in ppm</t>
    </r>
  </si>
  <si>
    <r>
      <t>conc. Cu</t>
    </r>
    <r>
      <rPr>
        <b/>
        <vertAlign val="superscript"/>
        <sz val="12"/>
        <color theme="1"/>
        <rFont val="Times New Roman"/>
        <family val="1"/>
      </rPr>
      <t>+2</t>
    </r>
    <r>
      <rPr>
        <b/>
        <sz val="12"/>
        <color theme="1"/>
        <rFont val="Times New Roman"/>
        <family val="1"/>
      </rPr>
      <t xml:space="preserve"> in meq./L</t>
    </r>
  </si>
  <si>
    <r>
      <t>conc. Cu</t>
    </r>
    <r>
      <rPr>
        <b/>
        <vertAlign val="superscript"/>
        <sz val="12"/>
        <color theme="1"/>
        <rFont val="Times New Roman"/>
        <family val="1"/>
      </rPr>
      <t>+2</t>
    </r>
    <r>
      <rPr>
        <b/>
        <sz val="12"/>
        <color theme="1"/>
        <rFont val="Times New Roman"/>
        <family val="1"/>
      </rPr>
      <t xml:space="preserve"> in eq./L</t>
    </r>
  </si>
  <si>
    <t xml:space="preserve">cell A24 </t>
  </si>
  <si>
    <t xml:space="preserve"> represent the atomic weight of Cu </t>
  </si>
  <si>
    <t xml:space="preserve"> represent the equivalent number of Cu</t>
  </si>
  <si>
    <t>cell C24</t>
  </si>
  <si>
    <t xml:space="preserve"> represent the equivalent weight of Cu</t>
  </si>
  <si>
    <t xml:space="preserve"> represent the concentration of Cu</t>
  </si>
  <si>
    <t xml:space="preserve"> represent the concentration of Cu in (meq. / L)</t>
  </si>
  <si>
    <t>cell H24</t>
  </si>
  <si>
    <t xml:space="preserve"> represent the concentration of Cu in (eq. / L)</t>
  </si>
  <si>
    <t>Normality (N) = no. of equiv. / vol. of solution (L)</t>
  </si>
  <si>
    <t>Normality</t>
  </si>
  <si>
    <t>2(H)</t>
  </si>
  <si>
    <t xml:space="preserve">1(S) </t>
  </si>
  <si>
    <t>cell B26</t>
  </si>
  <si>
    <t xml:space="preserve"> represent the atomic weight of S</t>
  </si>
  <si>
    <r>
      <t xml:space="preserve"> represent the formula weight of H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SO</t>
    </r>
    <r>
      <rPr>
        <vertAlign val="subscript"/>
        <sz val="12"/>
        <rFont val="Times New Roman"/>
        <family val="1"/>
      </rPr>
      <t>4</t>
    </r>
  </si>
  <si>
    <t>cell D25</t>
  </si>
  <si>
    <r>
      <t xml:space="preserve"> represent the number of H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SO</t>
    </r>
    <r>
      <rPr>
        <vertAlign val="subscript"/>
        <sz val="12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 xml:space="preserve"> equivalent</t>
    </r>
  </si>
  <si>
    <t>cell E25</t>
  </si>
  <si>
    <r>
      <t xml:space="preserve"> represent the equivalent weight of H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SO</t>
    </r>
    <r>
      <rPr>
        <vertAlign val="subscript"/>
        <sz val="12"/>
        <color theme="1"/>
        <rFont val="Times New Roman"/>
        <family val="1"/>
      </rPr>
      <t>4</t>
    </r>
  </si>
  <si>
    <r>
      <t xml:space="preserve"> represent the mass of H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SO</t>
    </r>
    <r>
      <rPr>
        <vertAlign val="subscript"/>
        <sz val="12"/>
        <color theme="1"/>
        <rFont val="Times New Roman"/>
        <family val="1"/>
      </rPr>
      <t>4</t>
    </r>
  </si>
  <si>
    <r>
      <t xml:space="preserve"> represent the normality of H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SO</t>
    </r>
    <r>
      <rPr>
        <vertAlign val="subscript"/>
        <sz val="12"/>
        <rFont val="Times New Roman"/>
        <family val="1"/>
      </rPr>
      <t>4</t>
    </r>
  </si>
  <si>
    <r>
      <t>ppt (wt./vol.) = ( wt. of solute (g) / vol. of sample (mL) ) * 10</t>
    </r>
    <r>
      <rPr>
        <b/>
        <vertAlign val="superscript"/>
        <sz val="16"/>
        <color theme="1"/>
        <rFont val="Calibri"/>
        <family val="2"/>
        <scheme val="minor"/>
      </rPr>
      <t>-3</t>
    </r>
  </si>
  <si>
    <r>
      <t>ppm (wt./vol.) = ( wt. of solute (g) / vol. of sample (mL) ) * 10</t>
    </r>
    <r>
      <rPr>
        <b/>
        <vertAlign val="superscript"/>
        <sz val="16"/>
        <color theme="1"/>
        <rFont val="Calibri"/>
        <family val="2"/>
        <scheme val="minor"/>
      </rPr>
      <t>-6</t>
    </r>
  </si>
  <si>
    <r>
      <t>ppb (wt./vol.) = ( wt. of solute (g) / vol. of sample (mL) ) * 10</t>
    </r>
    <r>
      <rPr>
        <b/>
        <vertAlign val="superscript"/>
        <sz val="16"/>
        <color theme="1"/>
        <rFont val="Calibri"/>
        <family val="2"/>
        <scheme val="minor"/>
      </rPr>
      <t>-9</t>
    </r>
  </si>
  <si>
    <t xml:space="preserve"> wt. of solute (g)</t>
  </si>
  <si>
    <t xml:space="preserve"> vol. of sample (mL)</t>
  </si>
  <si>
    <t>ppt</t>
  </si>
  <si>
    <t>ppm</t>
  </si>
  <si>
    <t>ppb</t>
  </si>
  <si>
    <t xml:space="preserve">cell B36 </t>
  </si>
  <si>
    <t>cell D36</t>
  </si>
  <si>
    <t>cell F36</t>
  </si>
  <si>
    <t xml:space="preserve"> represent the conc. of solute in ppt</t>
  </si>
  <si>
    <t>cell G36</t>
  </si>
  <si>
    <t xml:space="preserve"> represent the conc. of solute in ppm</t>
  </si>
  <si>
    <t>cell H36</t>
  </si>
  <si>
    <t xml:space="preserve"> represent the conc. of solute in ppb</t>
  </si>
  <si>
    <r>
      <t>ppt (wt./wt.) = (wt. of solute (g) / wt. of sample (g) ) * 10</t>
    </r>
    <r>
      <rPr>
        <b/>
        <vertAlign val="superscript"/>
        <sz val="16"/>
        <color theme="1"/>
        <rFont val="Calibri"/>
        <family val="2"/>
        <scheme val="minor"/>
      </rPr>
      <t>-3</t>
    </r>
  </si>
  <si>
    <r>
      <t>ppm (wt./wt.) = (wt. of solute (g) / wt. of sample (g) ) * 10</t>
    </r>
    <r>
      <rPr>
        <b/>
        <vertAlign val="superscript"/>
        <sz val="16"/>
        <color theme="1"/>
        <rFont val="Calibri"/>
        <family val="2"/>
        <scheme val="minor"/>
      </rPr>
      <t>-6</t>
    </r>
  </si>
  <si>
    <r>
      <t>ppb (wt./wt.) = (wt. of solute (g) / wt. of sample (g) ) * 10</t>
    </r>
    <r>
      <rPr>
        <b/>
        <vertAlign val="superscript"/>
        <sz val="16"/>
        <color theme="1"/>
        <rFont val="Calibri"/>
        <family val="2"/>
        <scheme val="minor"/>
      </rPr>
      <t>-9</t>
    </r>
  </si>
  <si>
    <t xml:space="preserve"> wt. of solute (mg)</t>
  </si>
  <si>
    <t xml:space="preserve"> wt. of sample (g)</t>
  </si>
  <si>
    <t>cell B36</t>
  </si>
  <si>
    <t xml:space="preserve"> represent the weight of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</si>
</sst>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Arial Black"/>
      <family val="2"/>
    </font>
    <font>
      <sz val="12"/>
      <name val="Arial Black"/>
      <family val="2"/>
    </font>
    <font>
      <b/>
      <sz val="12"/>
      <color theme="1"/>
      <name val="Times New Roman"/>
      <family val="1"/>
    </font>
    <font>
      <sz val="8"/>
      <color theme="1"/>
      <name val="Arial Black"/>
      <family val="2"/>
    </font>
    <font>
      <b/>
      <sz val="10"/>
      <color theme="1"/>
      <name val="Arial Black"/>
      <family val="2"/>
    </font>
    <font>
      <b/>
      <sz val="8"/>
      <color theme="1"/>
      <name val="Arial Black"/>
      <family val="2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Arial Black"/>
      <family val="2"/>
    </font>
    <font>
      <sz val="14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vertAlign val="subscript"/>
      <sz val="12"/>
      <name val="Times New Roman"/>
      <family val="1"/>
    </font>
    <font>
      <vertAlign val="subscript"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Arial Black"/>
      <family val="2"/>
    </font>
    <font>
      <sz val="11"/>
      <name val="Arial Black"/>
      <family val="2"/>
    </font>
    <font>
      <sz val="12"/>
      <color theme="1"/>
      <name val="Arial Black"/>
      <family val="2"/>
    </font>
    <font>
      <b/>
      <vertAlign val="subscript"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b/>
      <vertAlign val="superscript"/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0" borderId="0" xfId="0" applyFont="1"/>
    <xf numFmtId="0" fontId="2" fillId="3" borderId="0" xfId="0" applyFont="1" applyFill="1"/>
    <xf numFmtId="0" fontId="4" fillId="3" borderId="0" xfId="0" applyFont="1" applyFill="1"/>
    <xf numFmtId="0" fontId="5" fillId="0" borderId="0" xfId="0" applyFont="1"/>
    <xf numFmtId="0" fontId="2" fillId="0" borderId="0" xfId="0" applyFont="1"/>
    <xf numFmtId="0" fontId="6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8" borderId="0" xfId="0" applyFont="1" applyFill="1"/>
    <xf numFmtId="0" fontId="0" fillId="8" borderId="0" xfId="0" applyFill="1"/>
    <xf numFmtId="0" fontId="11" fillId="9" borderId="0" xfId="0" applyFont="1" applyFill="1" applyAlignment="1">
      <alignment horizontal="left"/>
    </xf>
    <xf numFmtId="0" fontId="12" fillId="10" borderId="0" xfId="0" applyFont="1" applyFill="1" applyAlignment="1">
      <alignment horizontal="left"/>
    </xf>
    <xf numFmtId="0" fontId="0" fillId="10" borderId="0" xfId="0" applyFill="1"/>
    <xf numFmtId="0" fontId="13" fillId="9" borderId="0" xfId="0" applyFont="1" applyFill="1" applyAlignment="1">
      <alignment horizontal="left"/>
    </xf>
    <xf numFmtId="0" fontId="14" fillId="10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5" fillId="0" borderId="0" xfId="0" applyFont="1"/>
    <xf numFmtId="0" fontId="4" fillId="0" borderId="0" xfId="0" applyFont="1"/>
    <xf numFmtId="0" fontId="1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1" fillId="0" borderId="0" xfId="0" applyFont="1"/>
    <xf numFmtId="0" fontId="11" fillId="0" borderId="0" xfId="0" applyFont="1"/>
    <xf numFmtId="0" fontId="18" fillId="0" borderId="0" xfId="0" applyFont="1" applyAlignment="1">
      <alignment horizontal="center"/>
    </xf>
    <xf numFmtId="0" fontId="6" fillId="11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2" fillId="10" borderId="0" xfId="0" applyFont="1" applyFill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center"/>
    </xf>
    <xf numFmtId="0" fontId="6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5" fillId="10" borderId="0" xfId="0" applyFont="1" applyFill="1"/>
    <xf numFmtId="0" fontId="6" fillId="7" borderId="0" xfId="0" applyFont="1" applyFill="1" applyAlignment="1">
      <alignment horizontal="left"/>
    </xf>
    <xf numFmtId="0" fontId="6" fillId="11" borderId="0" xfId="0" applyFont="1" applyFill="1" applyAlignment="1">
      <alignment horizontal="left"/>
    </xf>
    <xf numFmtId="0" fontId="6" fillId="12" borderId="0" xfId="0" applyFont="1" applyFill="1" applyAlignment="1">
      <alignment horizontal="left"/>
    </xf>
    <xf numFmtId="0" fontId="0" fillId="12" borderId="0" xfId="0" applyFill="1"/>
    <xf numFmtId="0" fontId="6" fillId="5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238123</xdr:colOff>
      <xdr:row>3</xdr:row>
      <xdr:rowOff>171450</xdr:rowOff>
    </xdr:from>
    <xdr:to>
      <xdr:col>11</xdr:col>
      <xdr:colOff>600074</xdr:colOff>
      <xdr:row>6</xdr:row>
      <xdr:rowOff>171450</xdr:rowOff>
    </xdr:to>
    <xdr:sp macro="" textlink="">
      <xdr:nvSpPr>
        <xdr:cNvPr id="2" name="WordArt 10">
          <a:extLst>
            <a:ext uri="{FF2B5EF4-FFF2-40B4-BE49-F238E27FC236}">
              <a16:creationId xmlns:a16="http://schemas.microsoft.com/office/drawing/2014/main" id="{12F3DD48-6C6F-4464-A8A4-21804B5CF1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7723" y="742950"/>
          <a:ext cx="6800851" cy="571500"/>
        </a:xfrm>
        <a:prstGeom prst="rect">
          <a:avLst/>
        </a:prstGeom>
        <a:ln>
          <a:solidFill>
            <a:sysClr val="windowText" lastClr="000000"/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Principles of 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Calculations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in 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Analytical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Chemistry </a:t>
          </a:r>
        </a:p>
      </xdr:txBody>
    </xdr:sp>
    <xdr:clientData/>
  </xdr:twoCellAnchor>
  <xdr:twoCellAnchor>
    <xdr:from>
      <xdr:col>0</xdr:col>
      <xdr:colOff>9525</xdr:colOff>
      <xdr:row>13</xdr:row>
      <xdr:rowOff>85725</xdr:rowOff>
    </xdr:from>
    <xdr:to>
      <xdr:col>14</xdr:col>
      <xdr:colOff>676275</xdr:colOff>
      <xdr:row>18</xdr:row>
      <xdr:rowOff>76200</xdr:rowOff>
    </xdr:to>
    <xdr:sp macro="" textlink="">
      <xdr:nvSpPr>
        <xdr:cNvPr id="3" name="WordArt 10">
          <a:extLst>
            <a:ext uri="{FF2B5EF4-FFF2-40B4-BE49-F238E27FC236}">
              <a16:creationId xmlns:a16="http://schemas.microsoft.com/office/drawing/2014/main" id="{138AF53A-0B99-4736-8E97-26C3AA6BCC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525" y="2638425"/>
          <a:ext cx="9477375" cy="942975"/>
        </a:xfrm>
        <a:prstGeom prst="rect">
          <a:avLst/>
        </a:prstGeom>
        <a:noFill/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l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Example: Find the density of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1.05g formaldehyde</a:t>
          </a:r>
        </a:p>
        <a:p>
          <a:pPr algn="l" rtl="0"/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in 2.5L aqueous solution ?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238123</xdr:colOff>
      <xdr:row>3</xdr:row>
      <xdr:rowOff>171450</xdr:rowOff>
    </xdr:from>
    <xdr:to>
      <xdr:col>11</xdr:col>
      <xdr:colOff>600074</xdr:colOff>
      <xdr:row>6</xdr:row>
      <xdr:rowOff>171450</xdr:rowOff>
    </xdr:to>
    <xdr:sp macro="" textlink="">
      <xdr:nvSpPr>
        <xdr:cNvPr id="2" name="WordArt 10">
          <a:extLst>
            <a:ext uri="{FF2B5EF4-FFF2-40B4-BE49-F238E27FC236}">
              <a16:creationId xmlns:a16="http://schemas.microsoft.com/office/drawing/2014/main" id="{11478F1C-1AEA-4D54-A524-412F4B1913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7723" y="742950"/>
          <a:ext cx="6772276" cy="571500"/>
        </a:xfrm>
        <a:prstGeom prst="rect">
          <a:avLst/>
        </a:prstGeom>
        <a:ln>
          <a:solidFill>
            <a:sysClr val="windowText" lastClr="000000"/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Principles of 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Calculations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in 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Analytical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Chemistry </a:t>
          </a:r>
        </a:p>
      </xdr:txBody>
    </xdr:sp>
    <xdr:clientData/>
  </xdr:twoCellAnchor>
  <xdr:twoCellAnchor>
    <xdr:from>
      <xdr:col>0</xdr:col>
      <xdr:colOff>95249</xdr:colOff>
      <xdr:row>10</xdr:row>
      <xdr:rowOff>9525</xdr:rowOff>
    </xdr:from>
    <xdr:to>
      <xdr:col>6</xdr:col>
      <xdr:colOff>676274</xdr:colOff>
      <xdr:row>12</xdr:row>
      <xdr:rowOff>161925</xdr:rowOff>
    </xdr:to>
    <xdr:sp macro="" textlink="">
      <xdr:nvSpPr>
        <xdr:cNvPr id="3" name="WordArt 10">
          <a:extLst>
            <a:ext uri="{FF2B5EF4-FFF2-40B4-BE49-F238E27FC236}">
              <a16:creationId xmlns:a16="http://schemas.microsoft.com/office/drawing/2014/main" id="{634FB7CA-491C-4B0A-986C-5C542AE323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5249" y="1914525"/>
          <a:ext cx="4171950" cy="533400"/>
        </a:xfrm>
        <a:prstGeom prst="rect">
          <a:avLst/>
        </a:prstGeom>
        <a:noFill/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1" kern="10" cap="none" spc="0" baseline="0">
              <a:ln w="1800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ppt, ppm, ppb for solid samples </a:t>
          </a:r>
          <a:endParaRPr lang="en-US" sz="3200" b="1" kern="10" cap="none" spc="0">
            <a:ln w="18000">
              <a:solidFill>
                <a:schemeClr val="accent6">
                  <a:lumMod val="60000"/>
                  <a:lumOff val="40000"/>
                </a:schemeClr>
              </a:solidFill>
              <a:prstDash val="solid"/>
              <a:miter lim="800000"/>
            </a:ln>
            <a:solidFill>
              <a:sysClr val="windowText" lastClr="000000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9525</xdr:colOff>
      <xdr:row>25</xdr:row>
      <xdr:rowOff>19049</xdr:rowOff>
    </xdr:from>
    <xdr:to>
      <xdr:col>15</xdr:col>
      <xdr:colOff>0</xdr:colOff>
      <xdr:row>29</xdr:row>
      <xdr:rowOff>180974</xdr:rowOff>
    </xdr:to>
    <xdr:sp macro="" textlink="">
      <xdr:nvSpPr>
        <xdr:cNvPr id="4" name="WordArt 10">
          <a:extLst>
            <a:ext uri="{FF2B5EF4-FFF2-40B4-BE49-F238E27FC236}">
              <a16:creationId xmlns:a16="http://schemas.microsoft.com/office/drawing/2014/main" id="{1D0E1C7C-E72F-406C-B337-9843F57356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525" y="5143499"/>
          <a:ext cx="9448800" cy="1038225"/>
        </a:xfrm>
        <a:prstGeom prst="rect">
          <a:avLst/>
        </a:prstGeom>
        <a:noFill/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l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Example: Determine the concentration of 1.2mg of zinc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that </a:t>
          </a:r>
        </a:p>
        <a:p>
          <a:pPr algn="l" rtl="0"/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exist in 2.2g sample in (ppt, ppm, and ppb) ?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238123</xdr:colOff>
      <xdr:row>3</xdr:row>
      <xdr:rowOff>171450</xdr:rowOff>
    </xdr:from>
    <xdr:to>
      <xdr:col>11</xdr:col>
      <xdr:colOff>600074</xdr:colOff>
      <xdr:row>6</xdr:row>
      <xdr:rowOff>171450</xdr:rowOff>
    </xdr:to>
    <xdr:sp macro="" textlink="">
      <xdr:nvSpPr>
        <xdr:cNvPr id="2" name="WordArt 10">
          <a:extLst>
            <a:ext uri="{FF2B5EF4-FFF2-40B4-BE49-F238E27FC236}">
              <a16:creationId xmlns:a16="http://schemas.microsoft.com/office/drawing/2014/main" id="{589B1FCA-9675-446A-8633-89653AA95F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7723" y="742950"/>
          <a:ext cx="6772276" cy="571500"/>
        </a:xfrm>
        <a:prstGeom prst="rect">
          <a:avLst/>
        </a:prstGeom>
        <a:ln>
          <a:solidFill>
            <a:sysClr val="windowText" lastClr="000000"/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Principles of 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Calculations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in 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Analytical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Chemistry </a:t>
          </a:r>
        </a:p>
      </xdr:txBody>
    </xdr:sp>
    <xdr:clientData/>
  </xdr:twoCellAnchor>
  <xdr:twoCellAnchor>
    <xdr:from>
      <xdr:col>0</xdr:col>
      <xdr:colOff>9525</xdr:colOff>
      <xdr:row>19</xdr:row>
      <xdr:rowOff>9525</xdr:rowOff>
    </xdr:from>
    <xdr:to>
      <xdr:col>15</xdr:col>
      <xdr:colOff>676275</xdr:colOff>
      <xdr:row>24</xdr:row>
      <xdr:rowOff>0</xdr:rowOff>
    </xdr:to>
    <xdr:sp macro="" textlink="">
      <xdr:nvSpPr>
        <xdr:cNvPr id="3" name="WordArt 10">
          <a:extLst>
            <a:ext uri="{FF2B5EF4-FFF2-40B4-BE49-F238E27FC236}">
              <a16:creationId xmlns:a16="http://schemas.microsoft.com/office/drawing/2014/main" id="{801E080B-E13F-4830-804F-DD89BEBB8D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525" y="3781425"/>
          <a:ext cx="10058400" cy="1000125"/>
        </a:xfrm>
        <a:prstGeom prst="rect">
          <a:avLst/>
        </a:prstGeom>
        <a:noFill/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l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Example: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Calculate the no. of moles and mmoles</a:t>
          </a:r>
        </a:p>
        <a:p>
          <a:pPr algn="l" rtl="0"/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of Benzoic acid (C</a:t>
          </a:r>
          <a:r>
            <a:rPr lang="en-US" sz="3200" b="0" kern="10" cap="none" spc="0" baseline="-2500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6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H</a:t>
          </a:r>
          <a:r>
            <a:rPr lang="en-US" sz="3200" b="0" kern="10" cap="none" spc="0" baseline="-2500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5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CO</a:t>
          </a:r>
          <a:r>
            <a:rPr lang="en-US" sz="3200" b="0" kern="10" cap="none" spc="0" baseline="-2500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2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H) that exist in 5.0g </a:t>
          </a:r>
        </a:p>
        <a:p>
          <a:pPr algn="l" rtl="0"/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of the pure acid ?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238123</xdr:colOff>
      <xdr:row>3</xdr:row>
      <xdr:rowOff>171450</xdr:rowOff>
    </xdr:from>
    <xdr:to>
      <xdr:col>11</xdr:col>
      <xdr:colOff>600074</xdr:colOff>
      <xdr:row>6</xdr:row>
      <xdr:rowOff>171450</xdr:rowOff>
    </xdr:to>
    <xdr:sp macro="" textlink="">
      <xdr:nvSpPr>
        <xdr:cNvPr id="2" name="WordArt 10">
          <a:extLst>
            <a:ext uri="{FF2B5EF4-FFF2-40B4-BE49-F238E27FC236}">
              <a16:creationId xmlns:a16="http://schemas.microsoft.com/office/drawing/2014/main" id="{FCADD307-BD2A-4CF4-B92C-62BF74F510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7723" y="742950"/>
          <a:ext cx="6858001" cy="571500"/>
        </a:xfrm>
        <a:prstGeom prst="rect">
          <a:avLst/>
        </a:prstGeom>
        <a:ln>
          <a:solidFill>
            <a:sysClr val="windowText" lastClr="000000"/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Principles of 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Calculations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in 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Analytical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Chemistry </a:t>
          </a:r>
        </a:p>
      </xdr:txBody>
    </xdr:sp>
    <xdr:clientData/>
  </xdr:twoCellAnchor>
  <xdr:twoCellAnchor>
    <xdr:from>
      <xdr:col>0</xdr:col>
      <xdr:colOff>28575</xdr:colOff>
      <xdr:row>10</xdr:row>
      <xdr:rowOff>28575</xdr:rowOff>
    </xdr:from>
    <xdr:to>
      <xdr:col>4</xdr:col>
      <xdr:colOff>600075</xdr:colOff>
      <xdr:row>11</xdr:row>
      <xdr:rowOff>180975</xdr:rowOff>
    </xdr:to>
    <xdr:sp macro="" textlink="">
      <xdr:nvSpPr>
        <xdr:cNvPr id="3" name="WordArt 10">
          <a:extLst>
            <a:ext uri="{FF2B5EF4-FFF2-40B4-BE49-F238E27FC236}">
              <a16:creationId xmlns:a16="http://schemas.microsoft.com/office/drawing/2014/main" id="{C5E1FF6C-6CD8-44E2-8316-341137BE80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" y="1933575"/>
          <a:ext cx="3086100" cy="3429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1" kern="10" cap="none" spc="0" baseline="0">
              <a:ln w="1800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Percent concentration </a:t>
          </a:r>
          <a:endParaRPr lang="en-US" sz="3200" b="1" kern="10" cap="none" spc="0">
            <a:ln w="18000">
              <a:solidFill>
                <a:schemeClr val="accent6">
                  <a:lumMod val="60000"/>
                  <a:lumOff val="40000"/>
                </a:schemeClr>
              </a:solidFill>
              <a:prstDash val="solid"/>
              <a:miter lim="800000"/>
            </a:ln>
            <a:solidFill>
              <a:sysClr val="windowText" lastClr="000000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9524</xdr:colOff>
      <xdr:row>24</xdr:row>
      <xdr:rowOff>9526</xdr:rowOff>
    </xdr:from>
    <xdr:to>
      <xdr:col>14</xdr:col>
      <xdr:colOff>685799</xdr:colOff>
      <xdr:row>29</xdr:row>
      <xdr:rowOff>0</xdr:rowOff>
    </xdr:to>
    <xdr:sp macro="" textlink="">
      <xdr:nvSpPr>
        <xdr:cNvPr id="4" name="WordArt 10">
          <a:extLst>
            <a:ext uri="{FF2B5EF4-FFF2-40B4-BE49-F238E27FC236}">
              <a16:creationId xmlns:a16="http://schemas.microsoft.com/office/drawing/2014/main" id="{AEB5D2F3-0F9D-4A18-B15E-1029BB36EB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524" y="4857751"/>
          <a:ext cx="9534525" cy="1057274"/>
        </a:xfrm>
        <a:prstGeom prst="rect">
          <a:avLst/>
        </a:prstGeom>
        <a:noFill/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l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Example: Calculate the (%w/w), (%v/v), and (%w/v)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for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3.0g of 10mL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</a:t>
          </a:r>
        </a:p>
        <a:p>
          <a:pPr algn="l" rtl="0"/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solute that exist in 100mL water ? (100mL = 100g of water).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238123</xdr:colOff>
      <xdr:row>3</xdr:row>
      <xdr:rowOff>171450</xdr:rowOff>
    </xdr:from>
    <xdr:to>
      <xdr:col>11</xdr:col>
      <xdr:colOff>600074</xdr:colOff>
      <xdr:row>6</xdr:row>
      <xdr:rowOff>171450</xdr:rowOff>
    </xdr:to>
    <xdr:sp macro="" textlink="">
      <xdr:nvSpPr>
        <xdr:cNvPr id="2" name="WordArt 10">
          <a:extLst>
            <a:ext uri="{FF2B5EF4-FFF2-40B4-BE49-F238E27FC236}">
              <a16:creationId xmlns:a16="http://schemas.microsoft.com/office/drawing/2014/main" id="{99CE8D2A-F8E3-4357-AE8B-5B5717000D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7723" y="742950"/>
          <a:ext cx="6772276" cy="571500"/>
        </a:xfrm>
        <a:prstGeom prst="rect">
          <a:avLst/>
        </a:prstGeom>
        <a:ln>
          <a:solidFill>
            <a:sysClr val="windowText" lastClr="000000"/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Principles of 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Calculations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in 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Analytical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Chemistry </a:t>
          </a:r>
        </a:p>
      </xdr:txBody>
    </xdr:sp>
    <xdr:clientData/>
  </xdr:twoCellAnchor>
  <xdr:twoCellAnchor>
    <xdr:from>
      <xdr:col>0</xdr:col>
      <xdr:colOff>19049</xdr:colOff>
      <xdr:row>14</xdr:row>
      <xdr:rowOff>9525</xdr:rowOff>
    </xdr:from>
    <xdr:to>
      <xdr:col>16</xdr:col>
      <xdr:colOff>0</xdr:colOff>
      <xdr:row>19</xdr:row>
      <xdr:rowOff>9525</xdr:rowOff>
    </xdr:to>
    <xdr:sp macro="" textlink="">
      <xdr:nvSpPr>
        <xdr:cNvPr id="3" name="WordArt 10">
          <a:extLst>
            <a:ext uri="{FF2B5EF4-FFF2-40B4-BE49-F238E27FC236}">
              <a16:creationId xmlns:a16="http://schemas.microsoft.com/office/drawing/2014/main" id="{8A1ECC7A-774C-40F4-8DB7-74798E27C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049" y="2752725"/>
          <a:ext cx="10048876" cy="952500"/>
        </a:xfrm>
        <a:prstGeom prst="rect">
          <a:avLst/>
        </a:prstGeom>
        <a:noFill/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l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Example: Determine the Molarity of 1.05g  </a:t>
          </a:r>
        </a:p>
        <a:p>
          <a:pPr algn="l" rtl="0"/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Formaldehyde CH</a:t>
          </a:r>
          <a:r>
            <a:rPr lang="en-US" sz="3200" b="0" kern="10" cap="none" spc="0" baseline="-2500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2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O that dissolved </a:t>
          </a:r>
        </a:p>
        <a:p>
          <a:pPr algn="l" rtl="0"/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in 250mL water ?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238123</xdr:colOff>
      <xdr:row>3</xdr:row>
      <xdr:rowOff>171450</xdr:rowOff>
    </xdr:from>
    <xdr:to>
      <xdr:col>11</xdr:col>
      <xdr:colOff>600074</xdr:colOff>
      <xdr:row>6</xdr:row>
      <xdr:rowOff>171450</xdr:rowOff>
    </xdr:to>
    <xdr:sp macro="" textlink="">
      <xdr:nvSpPr>
        <xdr:cNvPr id="2" name="WordArt 10">
          <a:extLst>
            <a:ext uri="{FF2B5EF4-FFF2-40B4-BE49-F238E27FC236}">
              <a16:creationId xmlns:a16="http://schemas.microsoft.com/office/drawing/2014/main" id="{8B85891D-9909-4480-8D79-E31A2F8D94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7723" y="742950"/>
          <a:ext cx="6772276" cy="571500"/>
        </a:xfrm>
        <a:prstGeom prst="rect">
          <a:avLst/>
        </a:prstGeom>
        <a:ln>
          <a:solidFill>
            <a:sysClr val="windowText" lastClr="000000"/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0" kern="10" cap="none" spc="0">
              <a:ln w="18000">
                <a:solidFill>
                  <a:schemeClr val="tx1"/>
                </a:solidFill>
                <a:prstDash val="solid"/>
                <a:miter lim="800000"/>
              </a:ln>
              <a:solidFill>
                <a:schemeClr val="tx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Principles of </a:t>
          </a:r>
          <a:r>
            <a:rPr lang="en-US" sz="3200" b="0" kern="10" cap="none" spc="0">
              <a:ln w="18000">
                <a:solidFill>
                  <a:schemeClr val="tx1"/>
                </a:solidFill>
                <a:prstDash val="solid"/>
                <a:miter lim="800000"/>
              </a:ln>
              <a:solidFill>
                <a:schemeClr val="tx1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Calculations</a:t>
          </a:r>
          <a:r>
            <a:rPr lang="en-US" sz="3200" b="0" kern="10" cap="none" spc="0">
              <a:ln w="18000">
                <a:solidFill>
                  <a:schemeClr val="tx1"/>
                </a:solidFill>
                <a:prstDash val="solid"/>
                <a:miter lim="800000"/>
              </a:ln>
              <a:solidFill>
                <a:schemeClr val="tx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in </a:t>
          </a:r>
          <a:r>
            <a:rPr lang="en-US" sz="3200" b="0" kern="10" cap="none" spc="0">
              <a:ln w="18000">
                <a:solidFill>
                  <a:schemeClr val="tx1"/>
                </a:solidFill>
                <a:prstDash val="solid"/>
                <a:miter lim="800000"/>
              </a:ln>
              <a:solidFill>
                <a:schemeClr val="tx1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Analytical</a:t>
          </a:r>
          <a:r>
            <a:rPr lang="en-US" sz="3200" b="0" kern="10" cap="none" spc="0">
              <a:ln w="18000">
                <a:solidFill>
                  <a:schemeClr val="tx1"/>
                </a:solidFill>
                <a:prstDash val="solid"/>
                <a:miter lim="800000"/>
              </a:ln>
              <a:solidFill>
                <a:schemeClr val="tx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Chemistry </a:t>
          </a:r>
        </a:p>
      </xdr:txBody>
    </xdr:sp>
    <xdr:clientData/>
  </xdr:twoCellAnchor>
  <xdr:twoCellAnchor>
    <xdr:from>
      <xdr:col>0</xdr:col>
      <xdr:colOff>19049</xdr:colOff>
      <xdr:row>14</xdr:row>
      <xdr:rowOff>9525</xdr:rowOff>
    </xdr:from>
    <xdr:to>
      <xdr:col>14</xdr:col>
      <xdr:colOff>676275</xdr:colOff>
      <xdr:row>18</xdr:row>
      <xdr:rowOff>66675</xdr:rowOff>
    </xdr:to>
    <xdr:sp macro="" textlink="">
      <xdr:nvSpPr>
        <xdr:cNvPr id="3" name="WordArt 10">
          <a:extLst>
            <a:ext uri="{FF2B5EF4-FFF2-40B4-BE49-F238E27FC236}">
              <a16:creationId xmlns:a16="http://schemas.microsoft.com/office/drawing/2014/main" id="{E7B8CB96-76B8-48B8-AD14-8F4AF3E941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049" y="2752725"/>
          <a:ext cx="9439276" cy="819150"/>
        </a:xfrm>
        <a:prstGeom prst="rect">
          <a:avLst/>
        </a:prstGeom>
        <a:noFill/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l" rtl="0"/>
          <a:r>
            <a:rPr lang="en-US" sz="3200" b="0" kern="10" cap="none" spc="0">
              <a:ln w="18000">
                <a:solidFill>
                  <a:schemeClr val="tx1"/>
                </a:solidFill>
                <a:prstDash val="solid"/>
                <a:miter lim="800000"/>
              </a:ln>
              <a:solidFill>
                <a:srgbClr val="C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Example:</a:t>
          </a:r>
          <a:r>
            <a:rPr lang="en-US" sz="3200" b="0" kern="10" cap="none" spc="0" baseline="0">
              <a:ln w="18000">
                <a:solidFill>
                  <a:schemeClr val="tx1"/>
                </a:solidFill>
                <a:prstDash val="solid"/>
                <a:miter lim="800000"/>
              </a:ln>
              <a:solidFill>
                <a:srgbClr val="C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</a:t>
          </a:r>
          <a:r>
            <a:rPr lang="en-US" sz="3200" b="0" kern="10" cap="none" spc="0" baseline="0">
              <a:ln w="18000">
                <a:solidFill>
                  <a:schemeClr val="tx1"/>
                </a:solidFill>
                <a:prstDash val="solid"/>
                <a:miter lim="800000"/>
              </a:ln>
              <a:solidFill>
                <a:schemeClr val="tx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Calculate the equiv. wt. (g/equiv.) </a:t>
          </a:r>
        </a:p>
        <a:p>
          <a:pPr algn="l" rtl="0"/>
          <a:r>
            <a:rPr lang="en-US" sz="3200" b="0" kern="10" cap="none" spc="0" baseline="0">
              <a:ln w="18000">
                <a:solidFill>
                  <a:schemeClr val="tx1"/>
                </a:solidFill>
                <a:prstDash val="solid"/>
                <a:miter lim="800000"/>
              </a:ln>
              <a:solidFill>
                <a:schemeClr val="tx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of ammonia NH</a:t>
          </a:r>
          <a:r>
            <a:rPr lang="en-US" sz="3200" b="0" kern="10" cap="none" spc="0" baseline="-25000">
              <a:ln w="18000">
                <a:solidFill>
                  <a:schemeClr val="tx1"/>
                </a:solidFill>
                <a:prstDash val="solid"/>
                <a:miter lim="800000"/>
              </a:ln>
              <a:solidFill>
                <a:schemeClr val="tx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3 </a:t>
          </a:r>
          <a:r>
            <a:rPr lang="en-US" sz="3200" b="0" kern="10" cap="none" spc="0" baseline="0">
              <a:ln w="18000">
                <a:solidFill>
                  <a:schemeClr val="tx1"/>
                </a:solidFill>
                <a:prstDash val="solid"/>
                <a:miter lim="800000"/>
              </a:ln>
              <a:solidFill>
                <a:schemeClr val="tx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?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238123</xdr:colOff>
      <xdr:row>3</xdr:row>
      <xdr:rowOff>171450</xdr:rowOff>
    </xdr:from>
    <xdr:to>
      <xdr:col>11</xdr:col>
      <xdr:colOff>600074</xdr:colOff>
      <xdr:row>6</xdr:row>
      <xdr:rowOff>171450</xdr:rowOff>
    </xdr:to>
    <xdr:sp macro="" textlink="">
      <xdr:nvSpPr>
        <xdr:cNvPr id="2" name="WordArt 10">
          <a:extLst>
            <a:ext uri="{FF2B5EF4-FFF2-40B4-BE49-F238E27FC236}">
              <a16:creationId xmlns:a16="http://schemas.microsoft.com/office/drawing/2014/main" id="{3A7BEE04-42B7-4257-AD64-3753BF1711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7723" y="742950"/>
          <a:ext cx="6810376" cy="571500"/>
        </a:xfrm>
        <a:prstGeom prst="rect">
          <a:avLst/>
        </a:prstGeom>
        <a:ln>
          <a:solidFill>
            <a:sysClr val="windowText" lastClr="000000"/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Principles of 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Calculations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in 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Analytical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Chemistry </a:t>
          </a:r>
        </a:p>
      </xdr:txBody>
    </xdr:sp>
    <xdr:clientData/>
  </xdr:twoCellAnchor>
  <xdr:twoCellAnchor>
    <xdr:from>
      <xdr:col>0</xdr:col>
      <xdr:colOff>9524</xdr:colOff>
      <xdr:row>20</xdr:row>
      <xdr:rowOff>9525</xdr:rowOff>
    </xdr:from>
    <xdr:to>
      <xdr:col>15</xdr:col>
      <xdr:colOff>676275</xdr:colOff>
      <xdr:row>25</xdr:row>
      <xdr:rowOff>0</xdr:rowOff>
    </xdr:to>
    <xdr:sp macro="" textlink="">
      <xdr:nvSpPr>
        <xdr:cNvPr id="3" name="WordArt 10">
          <a:extLst>
            <a:ext uri="{FF2B5EF4-FFF2-40B4-BE49-F238E27FC236}">
              <a16:creationId xmlns:a16="http://schemas.microsoft.com/office/drawing/2014/main" id="{5324C06F-63CC-4773-B120-1B492115AF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524" y="3971925"/>
          <a:ext cx="10096501" cy="1000125"/>
        </a:xfrm>
        <a:prstGeom prst="rect">
          <a:avLst/>
        </a:prstGeom>
        <a:noFill/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l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Example: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Calculate the no. of equiv. and meq. </a:t>
          </a:r>
        </a:p>
        <a:p>
          <a:pPr algn="l" rtl="0"/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of 1.58g KMnO</a:t>
          </a:r>
          <a:r>
            <a:rPr lang="en-US" sz="3200" b="0" kern="10" cap="none" spc="0" baseline="-2500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4 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when Mn</a:t>
          </a:r>
          <a:r>
            <a:rPr lang="en-US" sz="3200" b="0" kern="10" cap="none" spc="0" baseline="3000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+7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reduced </a:t>
          </a:r>
        </a:p>
        <a:p>
          <a:pPr algn="l" rtl="0"/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to Mn</a:t>
          </a:r>
          <a:r>
            <a:rPr lang="en-US" sz="3200" b="0" kern="10" cap="none" spc="0" baseline="3000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+2 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?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238123</xdr:colOff>
      <xdr:row>3</xdr:row>
      <xdr:rowOff>171450</xdr:rowOff>
    </xdr:from>
    <xdr:to>
      <xdr:col>11</xdr:col>
      <xdr:colOff>600074</xdr:colOff>
      <xdr:row>6</xdr:row>
      <xdr:rowOff>171450</xdr:rowOff>
    </xdr:to>
    <xdr:sp macro="" textlink="">
      <xdr:nvSpPr>
        <xdr:cNvPr id="2" name="WordArt 10">
          <a:extLst>
            <a:ext uri="{FF2B5EF4-FFF2-40B4-BE49-F238E27FC236}">
              <a16:creationId xmlns:a16="http://schemas.microsoft.com/office/drawing/2014/main" id="{5D2ADB45-80FB-421E-AC86-BF6DFF4187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7723" y="742950"/>
          <a:ext cx="7419976" cy="571500"/>
        </a:xfrm>
        <a:prstGeom prst="rect">
          <a:avLst/>
        </a:prstGeom>
        <a:ln>
          <a:solidFill>
            <a:sysClr val="windowText" lastClr="000000"/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0" kern="10" cap="none" spc="0">
              <a:ln w="18000">
                <a:solidFill>
                  <a:schemeClr val="tx1"/>
                </a:solidFill>
                <a:prstDash val="solid"/>
                <a:miter lim="800000"/>
              </a:ln>
              <a:solidFill>
                <a:schemeClr val="tx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Principles of </a:t>
          </a:r>
          <a:r>
            <a:rPr lang="en-US" sz="3200" b="0" kern="10" cap="none" spc="0">
              <a:ln w="18000">
                <a:solidFill>
                  <a:schemeClr val="tx1"/>
                </a:solidFill>
                <a:prstDash val="solid"/>
                <a:miter lim="800000"/>
              </a:ln>
              <a:solidFill>
                <a:schemeClr val="tx1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Calculations</a:t>
          </a:r>
          <a:r>
            <a:rPr lang="en-US" sz="3200" b="0" kern="10" cap="none" spc="0">
              <a:ln w="18000">
                <a:solidFill>
                  <a:schemeClr val="tx1"/>
                </a:solidFill>
                <a:prstDash val="solid"/>
                <a:miter lim="800000"/>
              </a:ln>
              <a:solidFill>
                <a:schemeClr val="tx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in </a:t>
          </a:r>
          <a:r>
            <a:rPr lang="en-US" sz="3200" b="0" kern="10" cap="none" spc="0">
              <a:ln w="18000">
                <a:solidFill>
                  <a:schemeClr val="tx1"/>
                </a:solidFill>
                <a:prstDash val="solid"/>
                <a:miter lim="800000"/>
              </a:ln>
              <a:solidFill>
                <a:schemeClr val="tx1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Analytical</a:t>
          </a:r>
          <a:r>
            <a:rPr lang="en-US" sz="3200" b="0" kern="10" cap="none" spc="0">
              <a:ln w="18000">
                <a:solidFill>
                  <a:schemeClr val="tx1"/>
                </a:solidFill>
                <a:prstDash val="solid"/>
                <a:miter lim="800000"/>
              </a:ln>
              <a:solidFill>
                <a:schemeClr val="tx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Chemistry </a:t>
          </a:r>
        </a:p>
      </xdr:txBody>
    </xdr:sp>
    <xdr:clientData/>
  </xdr:twoCellAnchor>
  <xdr:twoCellAnchor>
    <xdr:from>
      <xdr:col>0</xdr:col>
      <xdr:colOff>9525</xdr:colOff>
      <xdr:row>14</xdr:row>
      <xdr:rowOff>9525</xdr:rowOff>
    </xdr:from>
    <xdr:to>
      <xdr:col>14</xdr:col>
      <xdr:colOff>676275</xdr:colOff>
      <xdr:row>19</xdr:row>
      <xdr:rowOff>0</xdr:rowOff>
    </xdr:to>
    <xdr:sp macro="" textlink="">
      <xdr:nvSpPr>
        <xdr:cNvPr id="3" name="WordArt 10">
          <a:extLst>
            <a:ext uri="{FF2B5EF4-FFF2-40B4-BE49-F238E27FC236}">
              <a16:creationId xmlns:a16="http://schemas.microsoft.com/office/drawing/2014/main" id="{5F86DD8F-7474-4E4A-BF93-4BF9BD5BB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525" y="2752725"/>
          <a:ext cx="10096500" cy="942975"/>
        </a:xfrm>
        <a:prstGeom prst="rect">
          <a:avLst/>
        </a:prstGeom>
        <a:noFill/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l" rtl="0"/>
          <a:r>
            <a:rPr lang="en-US" sz="3200" b="0" kern="10" cap="none" spc="0">
              <a:ln w="18000">
                <a:solidFill>
                  <a:schemeClr val="tx1"/>
                </a:solidFill>
                <a:prstDash val="solid"/>
                <a:miter lim="800000"/>
              </a:ln>
              <a:solidFill>
                <a:schemeClr val="tx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</a:t>
          </a:r>
          <a:r>
            <a:rPr lang="en-US" sz="3200" b="0" kern="10" cap="none" spc="0">
              <a:ln w="18000">
                <a:solidFill>
                  <a:schemeClr val="tx1"/>
                </a:solidFill>
                <a:prstDash val="solid"/>
                <a:miter lim="800000"/>
              </a:ln>
              <a:solidFill>
                <a:srgbClr val="C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Example: </a:t>
          </a:r>
          <a:r>
            <a:rPr lang="en-US" sz="3200" b="0" kern="10" cap="none" spc="0">
              <a:ln w="18000">
                <a:solidFill>
                  <a:schemeClr val="tx1"/>
                </a:solidFill>
                <a:prstDash val="solid"/>
                <a:miter lim="800000"/>
              </a:ln>
              <a:solidFill>
                <a:schemeClr val="tx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Calculate the concentration of 2.0ppm</a:t>
          </a:r>
          <a:r>
            <a:rPr lang="en-US" sz="3200" b="0" kern="10" cap="none" spc="0" baseline="0">
              <a:ln w="18000">
                <a:solidFill>
                  <a:schemeClr val="tx1"/>
                </a:solidFill>
                <a:prstDash val="solid"/>
                <a:miter lim="800000"/>
              </a:ln>
              <a:solidFill>
                <a:schemeClr val="tx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Cu</a:t>
          </a:r>
          <a:r>
            <a:rPr lang="en-US" sz="3200" b="0" kern="10" cap="none" spc="0" baseline="30000">
              <a:ln w="18000">
                <a:solidFill>
                  <a:schemeClr val="tx1"/>
                </a:solidFill>
                <a:prstDash val="solid"/>
                <a:miter lim="800000"/>
              </a:ln>
              <a:solidFill>
                <a:schemeClr val="tx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+2</a:t>
          </a:r>
          <a:r>
            <a:rPr lang="en-US" sz="3200" b="0" kern="10" cap="none" spc="0">
              <a:ln w="18000">
                <a:solidFill>
                  <a:schemeClr val="tx1"/>
                </a:solidFill>
                <a:prstDash val="solid"/>
                <a:miter lim="800000"/>
              </a:ln>
              <a:solidFill>
                <a:schemeClr val="tx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in</a:t>
          </a:r>
          <a:endParaRPr lang="en-US" sz="3200" b="0" kern="10" cap="none" spc="0" baseline="0">
            <a:ln w="18000">
              <a:solidFill>
                <a:schemeClr val="tx1"/>
              </a:solidFill>
              <a:prstDash val="solid"/>
              <a:miter lim="800000"/>
            </a:ln>
            <a:solidFill>
              <a:schemeClr val="tx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Tahoma" pitchFamily="34" charset="0"/>
            <a:cs typeface="Tahoma" pitchFamily="34" charset="0"/>
          </a:endParaRPr>
        </a:p>
        <a:p>
          <a:pPr algn="l" rtl="0"/>
          <a:r>
            <a:rPr lang="en-US" sz="3200" b="0" kern="10" cap="none" spc="0" baseline="0">
              <a:ln w="18000">
                <a:solidFill>
                  <a:schemeClr val="tx1"/>
                </a:solidFill>
                <a:prstDash val="solid"/>
                <a:miter lim="800000"/>
              </a:ln>
              <a:solidFill>
                <a:schemeClr val="tx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serum sample in (mg/eq.) and in (g/eq.) units ?</a:t>
          </a:r>
        </a:p>
        <a:p>
          <a:pPr algn="l" rtl="0"/>
          <a:r>
            <a:rPr lang="en-US" sz="3200" b="0" kern="10" cap="none" spc="0" baseline="0">
              <a:ln w="18000">
                <a:solidFill>
                  <a:schemeClr val="tx1"/>
                </a:solidFill>
                <a:prstDash val="solid"/>
                <a:miter lim="800000"/>
              </a:ln>
              <a:solidFill>
                <a:schemeClr val="tx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Note: 2ppm = 2mg/L 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238123</xdr:colOff>
      <xdr:row>3</xdr:row>
      <xdr:rowOff>171450</xdr:rowOff>
    </xdr:from>
    <xdr:to>
      <xdr:col>11</xdr:col>
      <xdr:colOff>600074</xdr:colOff>
      <xdr:row>6</xdr:row>
      <xdr:rowOff>171450</xdr:rowOff>
    </xdr:to>
    <xdr:sp macro="" textlink="">
      <xdr:nvSpPr>
        <xdr:cNvPr id="2" name="WordArt 10">
          <a:extLst>
            <a:ext uri="{FF2B5EF4-FFF2-40B4-BE49-F238E27FC236}">
              <a16:creationId xmlns:a16="http://schemas.microsoft.com/office/drawing/2014/main" id="{2506E73A-B3CD-40C4-ADE2-E44B8B2527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7723" y="742950"/>
          <a:ext cx="6772276" cy="571500"/>
        </a:xfrm>
        <a:prstGeom prst="rect">
          <a:avLst/>
        </a:prstGeom>
        <a:ln>
          <a:solidFill>
            <a:sysClr val="windowText" lastClr="000000"/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Principles of 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Calculations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in 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Analytical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Chemistry </a:t>
          </a:r>
        </a:p>
      </xdr:txBody>
    </xdr:sp>
    <xdr:clientData/>
  </xdr:twoCellAnchor>
  <xdr:twoCellAnchor>
    <xdr:from>
      <xdr:col>0</xdr:col>
      <xdr:colOff>9525</xdr:colOff>
      <xdr:row>14</xdr:row>
      <xdr:rowOff>9525</xdr:rowOff>
    </xdr:from>
    <xdr:to>
      <xdr:col>14</xdr:col>
      <xdr:colOff>676275</xdr:colOff>
      <xdr:row>18</xdr:row>
      <xdr:rowOff>171450</xdr:rowOff>
    </xdr:to>
    <xdr:sp macro="" textlink="">
      <xdr:nvSpPr>
        <xdr:cNvPr id="3" name="WordArt 10">
          <a:extLst>
            <a:ext uri="{FF2B5EF4-FFF2-40B4-BE49-F238E27FC236}">
              <a16:creationId xmlns:a16="http://schemas.microsoft.com/office/drawing/2014/main" id="{48C4E9BB-8998-4025-B733-7BBA8BD70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525" y="2752725"/>
          <a:ext cx="9448800" cy="923925"/>
        </a:xfrm>
        <a:prstGeom prst="rect">
          <a:avLst/>
        </a:prstGeom>
        <a:noFill/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l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Example: Determine the Normality of 5.36g  </a:t>
          </a:r>
        </a:p>
        <a:p>
          <a:pPr algn="l" rtl="0"/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H</a:t>
          </a:r>
          <a:r>
            <a:rPr lang="en-US" sz="3200" b="0" kern="10" cap="none" spc="0" baseline="-2500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2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SO</a:t>
          </a:r>
          <a:r>
            <a:rPr lang="en-US" sz="3200" b="0" kern="10" cap="none" spc="0" baseline="-2500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4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that dissolved in 1.0L water ?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238123</xdr:colOff>
      <xdr:row>3</xdr:row>
      <xdr:rowOff>171450</xdr:rowOff>
    </xdr:from>
    <xdr:to>
      <xdr:col>11</xdr:col>
      <xdr:colOff>600074</xdr:colOff>
      <xdr:row>6</xdr:row>
      <xdr:rowOff>171450</xdr:rowOff>
    </xdr:to>
    <xdr:sp macro="" textlink="">
      <xdr:nvSpPr>
        <xdr:cNvPr id="2" name="WordArt 10">
          <a:extLst>
            <a:ext uri="{FF2B5EF4-FFF2-40B4-BE49-F238E27FC236}">
              <a16:creationId xmlns:a16="http://schemas.microsoft.com/office/drawing/2014/main" id="{9384FD62-023E-4789-93E5-183C94D754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7723" y="742950"/>
          <a:ext cx="6772276" cy="571500"/>
        </a:xfrm>
        <a:prstGeom prst="rect">
          <a:avLst/>
        </a:prstGeom>
        <a:ln>
          <a:solidFill>
            <a:sysClr val="windowText" lastClr="000000"/>
          </a:solidFill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Principles of 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Calculations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in 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63500">
                  <a:schemeClr val="accent6">
                    <a:satMod val="175000"/>
                    <a:alpha val="40000"/>
                  </a:schemeClr>
                </a:glow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Analytical</a:t>
          </a:r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Chemistry </a:t>
          </a:r>
        </a:p>
      </xdr:txBody>
    </xdr:sp>
    <xdr:clientData/>
  </xdr:twoCellAnchor>
  <xdr:twoCellAnchor>
    <xdr:from>
      <xdr:col>0</xdr:col>
      <xdr:colOff>104775</xdr:colOff>
      <xdr:row>10</xdr:row>
      <xdr:rowOff>19050</xdr:rowOff>
    </xdr:from>
    <xdr:to>
      <xdr:col>7</xdr:col>
      <xdr:colOff>200025</xdr:colOff>
      <xdr:row>12</xdr:row>
      <xdr:rowOff>171449</xdr:rowOff>
    </xdr:to>
    <xdr:sp macro="" textlink="">
      <xdr:nvSpPr>
        <xdr:cNvPr id="3" name="WordArt 10">
          <a:extLst>
            <a:ext uri="{FF2B5EF4-FFF2-40B4-BE49-F238E27FC236}">
              <a16:creationId xmlns:a16="http://schemas.microsoft.com/office/drawing/2014/main" id="{0C07A270-EAB7-4FA9-8720-F949598CC7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4775" y="1924050"/>
          <a:ext cx="4362450" cy="533399"/>
        </a:xfrm>
        <a:prstGeom prst="rect">
          <a:avLst/>
        </a:prstGeom>
        <a:noFill/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ctr" rtl="0"/>
          <a:r>
            <a:rPr lang="en-US" sz="3200" b="1" kern="10" cap="none" spc="0" baseline="0">
              <a:ln w="18000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ppt, ppm, ppb for liquid samples </a:t>
          </a:r>
          <a:endParaRPr lang="en-US" sz="3200" b="1" kern="10" cap="none" spc="0">
            <a:ln w="18000">
              <a:solidFill>
                <a:schemeClr val="accent6">
                  <a:lumMod val="60000"/>
                  <a:lumOff val="40000"/>
                </a:schemeClr>
              </a:solidFill>
              <a:prstDash val="solid"/>
              <a:miter lim="800000"/>
            </a:ln>
            <a:solidFill>
              <a:sysClr val="windowText" lastClr="000000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19050</xdr:colOff>
      <xdr:row>25</xdr:row>
      <xdr:rowOff>9525</xdr:rowOff>
    </xdr:from>
    <xdr:to>
      <xdr:col>14</xdr:col>
      <xdr:colOff>676275</xdr:colOff>
      <xdr:row>30</xdr:row>
      <xdr:rowOff>0</xdr:rowOff>
    </xdr:to>
    <xdr:sp macro="" textlink="">
      <xdr:nvSpPr>
        <xdr:cNvPr id="4" name="WordArt 10">
          <a:extLst>
            <a:ext uri="{FF2B5EF4-FFF2-40B4-BE49-F238E27FC236}">
              <a16:creationId xmlns:a16="http://schemas.microsoft.com/office/drawing/2014/main" id="{4CD20FED-E084-4BB1-8300-B47A22344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050" y="5143500"/>
          <a:ext cx="9439275" cy="1057275"/>
        </a:xfrm>
        <a:prstGeom prst="rect">
          <a:avLst/>
        </a:prstGeom>
        <a:noFill/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none" fromWordArt="1">
          <a:prstTxWarp prst="textFadeUp">
            <a:avLst>
              <a:gd name="adj" fmla="val 711"/>
            </a:avLst>
          </a:prstTxWarp>
          <a:scene3d>
            <a:camera prst="perspectiveBelow"/>
            <a:lightRig rig="threePt" dir="t"/>
          </a:scene3d>
        </a:bodyPr>
        <a:lstStyle/>
        <a:p>
          <a:pPr algn="l" rtl="0"/>
          <a:r>
            <a:rPr lang="en-US" sz="3200" b="0" kern="10" cap="none" spc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Example: Determine the concentration of 5.0g of solute</a:t>
          </a:r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that </a:t>
          </a:r>
        </a:p>
        <a:p>
          <a:pPr algn="l" rtl="0"/>
          <a:r>
            <a:rPr lang="en-US" sz="3200" b="0" kern="10" cap="none" spc="0" baseline="0">
              <a:ln w="18000">
                <a:solidFill>
                  <a:sysClr val="windowText" lastClr="000000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Tahoma" pitchFamily="34" charset="0"/>
              <a:cs typeface="Tahoma" pitchFamily="34" charset="0"/>
            </a:rPr>
            <a:t>               exist in 1.0L water in (ppt, ppm, and ppb) ?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S216"/>
  <sheetViews>
    <sheetView tabSelected="1" workbookViewId="0"/>
  </sheetViews>
  <sheetFormatPr defaultRowHeight="15" x14ac:dyDescent="0.25"/>
  <cols>
    <col min="4" max="4" width="9.5703125" customWidth="1"/>
    <col min="8" max="8" width="13.85546875" bestFit="1" customWidth="1"/>
    <col min="19" max="19" width="9" customWidth="1"/>
  </cols>
  <sheetData>
    <row r="9" spans="1:1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  <c r="S9" s="2"/>
    </row>
    <row r="12" spans="1:19" ht="21" x14ac:dyDescent="0.35">
      <c r="B12" s="3" t="s">
        <v>0</v>
      </c>
    </row>
    <row r="21" spans="1:13" ht="19.5" x14ac:dyDescent="0.4">
      <c r="A21" s="4"/>
      <c r="B21" s="5" t="s">
        <v>1</v>
      </c>
      <c r="C21" s="5"/>
      <c r="D21" s="4"/>
      <c r="E21" s="4"/>
      <c r="F21" s="4"/>
      <c r="G21" s="4"/>
      <c r="H21" s="4"/>
    </row>
    <row r="22" spans="1:13" ht="19.5" x14ac:dyDescent="0.4">
      <c r="K22" s="6"/>
      <c r="L22" s="6"/>
      <c r="M22" s="7"/>
    </row>
    <row r="23" spans="1:13" ht="15.75" x14ac:dyDescent="0.25">
      <c r="B23" s="8" t="s">
        <v>2</v>
      </c>
      <c r="C23" s="9" t="s">
        <v>3</v>
      </c>
      <c r="D23" s="10" t="s">
        <v>4</v>
      </c>
      <c r="E23" s="11" t="s">
        <v>5</v>
      </c>
    </row>
    <row r="24" spans="1:13" x14ac:dyDescent="0.25">
      <c r="B24" s="12">
        <v>1.05</v>
      </c>
      <c r="C24" s="13">
        <v>2.5</v>
      </c>
      <c r="D24" s="14">
        <f>C24*1000</f>
        <v>2500</v>
      </c>
      <c r="E24" s="15">
        <f>B24/D24</f>
        <v>4.2000000000000002E-4</v>
      </c>
    </row>
    <row r="25" spans="1:13" x14ac:dyDescent="0.25">
      <c r="B25" s="12"/>
      <c r="C25" s="13"/>
      <c r="D25" s="14"/>
      <c r="E25" s="15"/>
      <c r="I25" s="16"/>
    </row>
    <row r="26" spans="1:13" x14ac:dyDescent="0.25">
      <c r="B26" s="12"/>
      <c r="C26" s="13"/>
      <c r="D26" s="14"/>
      <c r="E26" s="15"/>
      <c r="I26" s="16"/>
    </row>
    <row r="27" spans="1:13" ht="15.75" x14ac:dyDescent="0.3">
      <c r="A27" s="17"/>
      <c r="B27" s="17"/>
      <c r="C27" s="17"/>
      <c r="D27" s="17"/>
      <c r="E27" s="17"/>
      <c r="F27" s="18"/>
      <c r="G27" s="18"/>
      <c r="H27" s="16"/>
      <c r="I27" s="16"/>
    </row>
    <row r="29" spans="1:13" ht="18.75" x14ac:dyDescent="0.3">
      <c r="B29" s="19" t="s">
        <v>6</v>
      </c>
      <c r="C29" s="20"/>
      <c r="D29" s="20"/>
    </row>
    <row r="30" spans="1:13" ht="15.75" x14ac:dyDescent="0.25">
      <c r="B30" s="21" t="s">
        <v>7</v>
      </c>
      <c r="C30" s="22" t="s">
        <v>8</v>
      </c>
      <c r="D30" s="22"/>
      <c r="E30" s="22"/>
      <c r="F30" s="23"/>
    </row>
    <row r="31" spans="1:13" ht="15.75" x14ac:dyDescent="0.25">
      <c r="B31" s="21" t="s">
        <v>9</v>
      </c>
      <c r="C31" s="22" t="s">
        <v>10</v>
      </c>
      <c r="D31" s="22"/>
      <c r="E31" s="22"/>
      <c r="F31" s="23"/>
    </row>
    <row r="32" spans="1:13" ht="15.75" x14ac:dyDescent="0.25">
      <c r="B32" s="21" t="s">
        <v>11</v>
      </c>
      <c r="C32" s="22" t="s">
        <v>12</v>
      </c>
      <c r="D32" s="22"/>
      <c r="E32" s="22"/>
      <c r="F32" s="23"/>
    </row>
    <row r="33" spans="1:19" ht="15.75" x14ac:dyDescent="0.25">
      <c r="B33" s="24" t="s">
        <v>13</v>
      </c>
      <c r="C33" s="25" t="s">
        <v>14</v>
      </c>
      <c r="D33" s="25"/>
      <c r="E33" s="25"/>
      <c r="F33" s="23"/>
    </row>
    <row r="36" spans="1:19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48" spans="1:19" ht="15.75" x14ac:dyDescent="0.25">
      <c r="B48" s="26"/>
      <c r="C48" s="27"/>
      <c r="D48" s="27"/>
      <c r="E48" s="27"/>
    </row>
    <row r="49" spans="2:5" ht="15.75" x14ac:dyDescent="0.25">
      <c r="B49" s="26"/>
      <c r="C49" s="27"/>
      <c r="D49" s="27"/>
      <c r="E49" s="27"/>
    </row>
    <row r="55" spans="2:5" ht="15.75" x14ac:dyDescent="0.25">
      <c r="D55" s="28"/>
    </row>
    <row r="87" spans="1:16" ht="19.5" x14ac:dyDescent="0.4">
      <c r="A87" s="7"/>
      <c r="B87" s="29"/>
      <c r="C87" s="29"/>
      <c r="D87" s="7"/>
      <c r="E87" s="7"/>
      <c r="F87" s="7"/>
      <c r="G87" s="7"/>
      <c r="H87" s="7"/>
      <c r="K87" s="6"/>
      <c r="L87" s="6"/>
      <c r="M87" s="7"/>
    </row>
    <row r="89" spans="1:16" x14ac:dyDescent="0.25">
      <c r="B89" s="26"/>
      <c r="C89" s="26"/>
      <c r="D89" s="26"/>
      <c r="E89" s="30"/>
      <c r="F89" s="30"/>
      <c r="G89" s="30"/>
      <c r="H89" s="30"/>
    </row>
    <row r="90" spans="1:16" ht="15.75" x14ac:dyDescent="0.3">
      <c r="B90" s="17"/>
      <c r="C90" s="17"/>
      <c r="D90" s="17"/>
      <c r="E90" s="17"/>
      <c r="F90" s="17"/>
      <c r="G90" s="17"/>
      <c r="H90" s="17"/>
    </row>
    <row r="91" spans="1:16" ht="15.75" x14ac:dyDescent="0.3">
      <c r="B91" s="17"/>
      <c r="C91" s="17"/>
      <c r="D91" s="17"/>
      <c r="E91" s="17"/>
      <c r="F91" s="17"/>
      <c r="G91" s="17"/>
      <c r="H91" s="17"/>
    </row>
    <row r="92" spans="1:16" ht="15.75" x14ac:dyDescent="0.3">
      <c r="B92" s="17"/>
      <c r="C92" s="17"/>
      <c r="D92" s="17"/>
      <c r="E92" s="17"/>
      <c r="F92" s="17"/>
      <c r="G92" s="17"/>
      <c r="H92" s="17"/>
    </row>
    <row r="95" spans="1:16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1:16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112" spans="1:13" ht="19.5" x14ac:dyDescent="0.4">
      <c r="A112" s="7"/>
      <c r="B112" s="29"/>
      <c r="C112" s="29"/>
      <c r="D112" s="7"/>
      <c r="E112" s="7"/>
      <c r="F112" s="7"/>
      <c r="G112" s="7"/>
      <c r="H112" s="7"/>
      <c r="K112" s="6"/>
      <c r="L112" s="6"/>
      <c r="M112" s="7"/>
    </row>
    <row r="114" spans="1:16" ht="18.75" x14ac:dyDescent="0.4">
      <c r="A114" s="31"/>
      <c r="B114" s="30"/>
      <c r="C114" s="30"/>
      <c r="D114" s="30"/>
      <c r="E114" s="30"/>
      <c r="F114" s="30"/>
      <c r="G114" s="30"/>
      <c r="H114" s="30"/>
    </row>
    <row r="115" spans="1:16" ht="18.75" x14ac:dyDescent="0.4">
      <c r="A115" s="31"/>
      <c r="B115" s="31"/>
      <c r="C115" s="31"/>
      <c r="D115" s="31"/>
      <c r="E115" s="31"/>
      <c r="F115" s="31"/>
      <c r="G115" s="31"/>
      <c r="H115" s="31"/>
    </row>
    <row r="116" spans="1:16" ht="18.75" x14ac:dyDescent="0.4">
      <c r="A116" s="31"/>
      <c r="B116" s="31"/>
      <c r="C116" s="31"/>
      <c r="D116" s="31"/>
      <c r="E116" s="31"/>
      <c r="F116" s="31"/>
      <c r="G116" s="31"/>
      <c r="H116" s="31"/>
    </row>
    <row r="117" spans="1:16" ht="18.75" x14ac:dyDescent="0.4">
      <c r="A117" s="31"/>
      <c r="B117" s="31"/>
      <c r="C117" s="31"/>
      <c r="D117" s="31"/>
      <c r="E117" s="31"/>
      <c r="F117" s="31"/>
      <c r="G117" s="31"/>
      <c r="H117" s="31"/>
    </row>
    <row r="120" spans="1:16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</row>
    <row r="136" spans="1:16" ht="19.5" x14ac:dyDescent="0.4">
      <c r="A136" s="7"/>
      <c r="B136" s="29"/>
      <c r="C136" s="29"/>
      <c r="D136" s="7"/>
      <c r="E136" s="7"/>
      <c r="F136" s="7"/>
      <c r="G136" s="7"/>
      <c r="H136" s="7"/>
      <c r="K136" s="6"/>
      <c r="L136" s="6"/>
      <c r="M136" s="7"/>
    </row>
    <row r="138" spans="1:16" ht="18.75" x14ac:dyDescent="0.4">
      <c r="A138" s="31"/>
      <c r="B138" s="30"/>
      <c r="C138" s="30"/>
      <c r="D138" s="30"/>
      <c r="E138" s="30"/>
      <c r="F138" s="30"/>
      <c r="G138" s="30"/>
      <c r="H138" s="30"/>
    </row>
    <row r="139" spans="1:16" ht="18.75" x14ac:dyDescent="0.4">
      <c r="A139" s="31"/>
      <c r="B139" s="31"/>
      <c r="C139" s="31"/>
      <c r="D139" s="31"/>
      <c r="E139" s="31"/>
      <c r="F139" s="31"/>
      <c r="G139" s="31"/>
      <c r="H139" s="31"/>
    </row>
    <row r="140" spans="1:16" ht="18.75" x14ac:dyDescent="0.4">
      <c r="A140" s="31"/>
      <c r="B140" s="31"/>
      <c r="C140" s="31"/>
      <c r="D140" s="31"/>
      <c r="E140" s="31"/>
      <c r="F140" s="31"/>
      <c r="G140" s="31"/>
      <c r="H140" s="31"/>
    </row>
    <row r="141" spans="1:16" ht="18.75" x14ac:dyDescent="0.4">
      <c r="A141" s="31"/>
      <c r="B141" s="31"/>
      <c r="C141" s="31"/>
      <c r="D141" s="31"/>
      <c r="E141" s="31"/>
      <c r="F141" s="31"/>
      <c r="G141" s="31"/>
      <c r="H141" s="31"/>
    </row>
    <row r="143" spans="1:16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</row>
    <row r="153" spans="1:4" ht="18.75" x14ac:dyDescent="0.3">
      <c r="A153" s="32"/>
      <c r="B153" s="32"/>
      <c r="C153" s="32"/>
      <c r="D153" s="32"/>
    </row>
    <row r="154" spans="1:4" ht="18.75" x14ac:dyDescent="0.3">
      <c r="A154" s="32"/>
      <c r="B154" s="32"/>
      <c r="C154" s="32"/>
      <c r="D154" s="32"/>
    </row>
    <row r="176" spans="1:13" ht="19.5" x14ac:dyDescent="0.4">
      <c r="A176" s="7"/>
      <c r="B176" s="29"/>
      <c r="C176" s="29"/>
      <c r="D176" s="7"/>
      <c r="E176" s="7"/>
      <c r="F176" s="7"/>
      <c r="G176" s="7"/>
      <c r="H176" s="7"/>
      <c r="K176" s="6"/>
      <c r="L176" s="6"/>
      <c r="M176" s="7"/>
    </row>
    <row r="178" spans="1:16" x14ac:dyDescent="0.25">
      <c r="B178" s="30"/>
      <c r="C178" s="30"/>
      <c r="D178" s="30"/>
      <c r="E178" s="30"/>
      <c r="F178" s="30"/>
      <c r="G178" s="30"/>
      <c r="H178" s="30"/>
    </row>
    <row r="179" spans="1:16" ht="15.75" x14ac:dyDescent="0.3">
      <c r="B179" s="17"/>
      <c r="C179" s="17"/>
      <c r="D179" s="17"/>
      <c r="E179" s="17"/>
      <c r="F179" s="17"/>
      <c r="G179" s="17"/>
      <c r="H179" s="17"/>
    </row>
    <row r="180" spans="1:16" ht="15.75" x14ac:dyDescent="0.3">
      <c r="B180" s="17"/>
      <c r="C180" s="17"/>
      <c r="D180" s="17"/>
      <c r="E180" s="17"/>
      <c r="F180" s="17"/>
      <c r="G180" s="17"/>
      <c r="H180" s="17"/>
    </row>
    <row r="181" spans="1:16" ht="15.75" x14ac:dyDescent="0.3">
      <c r="B181" s="17"/>
      <c r="C181" s="17"/>
      <c r="D181" s="17"/>
      <c r="E181" s="17"/>
      <c r="F181" s="17"/>
      <c r="G181" s="17"/>
      <c r="H181" s="17"/>
    </row>
    <row r="185" spans="1:16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</row>
    <row r="216" spans="1:1" x14ac:dyDescent="0.25">
      <c r="A216" t="s">
        <v>15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98444-9702-49C3-8A69-D7FE9AFCFB97}">
  <dimension ref="A9:S321"/>
  <sheetViews>
    <sheetView workbookViewId="0"/>
  </sheetViews>
  <sheetFormatPr defaultRowHeight="15" x14ac:dyDescent="0.25"/>
  <cols>
    <col min="8" max="8" width="13.85546875" bestFit="1" customWidth="1"/>
    <col min="19" max="19" width="7.42578125" customWidth="1"/>
  </cols>
  <sheetData>
    <row r="9" spans="1:1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  <c r="S9" s="2"/>
    </row>
    <row r="16" spans="1:19" ht="23.25" x14ac:dyDescent="0.35">
      <c r="B16" s="3" t="s">
        <v>174</v>
      </c>
    </row>
    <row r="19" spans="1:17" ht="23.25" x14ac:dyDescent="0.35">
      <c r="B19" s="3" t="s">
        <v>175</v>
      </c>
    </row>
    <row r="22" spans="1:17" ht="23.25" x14ac:dyDescent="0.35">
      <c r="B22" s="3" t="s">
        <v>176</v>
      </c>
    </row>
    <row r="24" spans="1:17" ht="18.75" x14ac:dyDescent="0.4">
      <c r="A24" s="7"/>
      <c r="B24" s="48"/>
      <c r="C24" s="48"/>
      <c r="D24" s="7"/>
      <c r="E24" s="7"/>
      <c r="F24" s="7"/>
      <c r="G24" s="7"/>
      <c r="H24" s="7"/>
      <c r="I24" s="7"/>
      <c r="J24" s="7"/>
      <c r="K24" s="7"/>
      <c r="M24" s="49"/>
      <c r="N24" s="49"/>
      <c r="O24" s="49"/>
      <c r="P24" s="7"/>
    </row>
    <row r="26" spans="1:17" x14ac:dyDescent="0.25">
      <c r="B26" s="34"/>
      <c r="C26" s="34"/>
      <c r="D26" s="34"/>
      <c r="E26" s="34"/>
      <c r="F26" s="34"/>
      <c r="G26" s="34"/>
      <c r="H26" s="34"/>
      <c r="I26" s="34"/>
      <c r="J26" s="34"/>
    </row>
    <row r="27" spans="1:17" ht="19.5" x14ac:dyDescent="0.4">
      <c r="A27" s="50"/>
      <c r="B27" s="35"/>
      <c r="C27" s="35"/>
      <c r="D27" s="35"/>
      <c r="E27" s="35"/>
      <c r="F27" s="35"/>
      <c r="G27" s="35"/>
      <c r="H27" s="35"/>
      <c r="I27" s="35"/>
      <c r="J27" s="35"/>
    </row>
    <row r="28" spans="1:17" ht="19.5" x14ac:dyDescent="0.4">
      <c r="A28" s="50"/>
      <c r="B28" s="35"/>
      <c r="C28" s="35"/>
      <c r="D28" s="35"/>
      <c r="E28" s="35"/>
      <c r="F28" s="35"/>
      <c r="G28" s="35"/>
      <c r="H28" s="35"/>
      <c r="I28" s="35"/>
      <c r="J28" s="35"/>
    </row>
    <row r="31" spans="1:17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3" spans="1:8" ht="19.5" x14ac:dyDescent="0.4">
      <c r="A33" s="4"/>
      <c r="B33" s="5" t="s">
        <v>1</v>
      </c>
      <c r="C33" s="5"/>
      <c r="D33" s="4"/>
      <c r="E33" s="4"/>
      <c r="F33" s="4"/>
      <c r="G33" s="4"/>
      <c r="H33" s="4"/>
    </row>
    <row r="35" spans="1:8" ht="15.75" x14ac:dyDescent="0.25">
      <c r="A35" s="43"/>
      <c r="B35" s="58" t="s">
        <v>177</v>
      </c>
      <c r="C35" s="58"/>
      <c r="D35" s="59" t="s">
        <v>178</v>
      </c>
      <c r="E35" s="10"/>
      <c r="F35" s="11" t="s">
        <v>163</v>
      </c>
      <c r="G35" s="36" t="s">
        <v>164</v>
      </c>
      <c r="H35" s="37" t="s">
        <v>165</v>
      </c>
    </row>
    <row r="36" spans="1:8" x14ac:dyDescent="0.25">
      <c r="B36" s="13">
        <v>1.2</v>
      </c>
      <c r="C36" s="13"/>
      <c r="D36" s="14">
        <v>2.2000000000000002</v>
      </c>
      <c r="E36" s="14"/>
      <c r="F36" s="15">
        <f>B36/D36</f>
        <v>0.54545454545454541</v>
      </c>
      <c r="G36" s="38">
        <f>F36*1000</f>
        <v>545.45454545454538</v>
      </c>
      <c r="H36" s="39">
        <f>G36*1000</f>
        <v>545454.54545454541</v>
      </c>
    </row>
    <row r="37" spans="1:8" x14ac:dyDescent="0.25">
      <c r="B37" s="13"/>
      <c r="C37" s="13"/>
      <c r="D37" s="14"/>
      <c r="E37" s="14"/>
      <c r="F37" s="15"/>
      <c r="G37" s="38"/>
      <c r="H37" s="39"/>
    </row>
    <row r="38" spans="1:8" x14ac:dyDescent="0.25">
      <c r="B38" s="13"/>
      <c r="C38" s="13"/>
      <c r="D38" s="14"/>
      <c r="E38" s="14"/>
      <c r="F38" s="15"/>
      <c r="G38" s="38"/>
      <c r="H38" s="39"/>
    </row>
    <row r="41" spans="1:8" ht="18.75" x14ac:dyDescent="0.3">
      <c r="B41" s="19" t="s">
        <v>6</v>
      </c>
      <c r="C41" s="20"/>
      <c r="D41" s="20"/>
    </row>
    <row r="42" spans="1:8" ht="15.75" x14ac:dyDescent="0.25">
      <c r="B42" s="21" t="s">
        <v>179</v>
      </c>
      <c r="C42" s="22" t="s">
        <v>51</v>
      </c>
      <c r="D42" s="22"/>
      <c r="E42" s="22"/>
      <c r="F42" s="23"/>
    </row>
    <row r="43" spans="1:8" ht="15.75" x14ac:dyDescent="0.25">
      <c r="B43" s="21" t="s">
        <v>167</v>
      </c>
      <c r="C43" s="22" t="s">
        <v>180</v>
      </c>
      <c r="D43" s="22"/>
      <c r="E43" s="22"/>
      <c r="F43" s="23"/>
    </row>
    <row r="44" spans="1:8" ht="15.75" x14ac:dyDescent="0.25">
      <c r="B44" s="21" t="s">
        <v>168</v>
      </c>
      <c r="C44" s="22" t="s">
        <v>169</v>
      </c>
      <c r="D44" s="22"/>
      <c r="E44" s="22"/>
      <c r="F44" s="23"/>
    </row>
    <row r="45" spans="1:8" ht="15.75" x14ac:dyDescent="0.25">
      <c r="B45" s="24" t="s">
        <v>170</v>
      </c>
      <c r="C45" s="25" t="s">
        <v>171</v>
      </c>
      <c r="D45" s="25"/>
      <c r="E45" s="25"/>
      <c r="F45" s="23"/>
    </row>
    <row r="46" spans="1:8" ht="15.75" x14ac:dyDescent="0.25">
      <c r="B46" s="21" t="s">
        <v>172</v>
      </c>
      <c r="C46" s="22" t="s">
        <v>173</v>
      </c>
      <c r="D46" s="22"/>
      <c r="E46" s="22"/>
      <c r="F46" s="23"/>
    </row>
    <row r="49" spans="1:1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2"/>
      <c r="R49" s="2"/>
      <c r="S49" s="2"/>
    </row>
    <row r="61" spans="1:19" ht="15.75" x14ac:dyDescent="0.25">
      <c r="B61" s="26"/>
      <c r="C61" s="27"/>
      <c r="D61" s="27"/>
      <c r="E61" s="27"/>
    </row>
    <row r="62" spans="1:19" ht="15.75" x14ac:dyDescent="0.25">
      <c r="B62" s="26"/>
      <c r="C62" s="27"/>
      <c r="D62" s="27"/>
      <c r="E62" s="27"/>
    </row>
    <row r="63" spans="1:19" ht="15.75" x14ac:dyDescent="0.25">
      <c r="B63" s="41"/>
      <c r="C63" s="42"/>
      <c r="D63" s="42"/>
      <c r="E63" s="42"/>
    </row>
    <row r="64" spans="1:19" ht="15.75" x14ac:dyDescent="0.25">
      <c r="B64" s="41"/>
      <c r="C64" s="42"/>
      <c r="D64" s="42"/>
      <c r="E64" s="42"/>
    </row>
    <row r="87" spans="1:16" ht="19.5" x14ac:dyDescent="0.4">
      <c r="A87" s="7"/>
      <c r="B87" s="29"/>
      <c r="C87" s="29"/>
      <c r="D87" s="7"/>
      <c r="E87" s="7"/>
      <c r="F87" s="7"/>
      <c r="G87" s="7"/>
      <c r="H87" s="7"/>
      <c r="K87" s="6"/>
      <c r="L87" s="6"/>
      <c r="M87" s="7"/>
    </row>
    <row r="89" spans="1:16" x14ac:dyDescent="0.25">
      <c r="B89" s="26"/>
      <c r="C89" s="26"/>
      <c r="D89" s="26"/>
      <c r="E89" s="30"/>
      <c r="F89" s="30"/>
      <c r="G89" s="30"/>
      <c r="H89" s="30"/>
    </row>
    <row r="90" spans="1:16" ht="15.75" x14ac:dyDescent="0.3">
      <c r="B90" s="17"/>
      <c r="C90" s="17"/>
      <c r="D90" s="17"/>
      <c r="E90" s="17"/>
      <c r="F90" s="17"/>
      <c r="G90" s="17"/>
      <c r="H90" s="17"/>
    </row>
    <row r="91" spans="1:16" ht="15.75" x14ac:dyDescent="0.3">
      <c r="B91" s="17"/>
      <c r="C91" s="17"/>
      <c r="D91" s="17"/>
      <c r="E91" s="17"/>
      <c r="F91" s="17"/>
      <c r="G91" s="17"/>
      <c r="H91" s="17"/>
    </row>
    <row r="92" spans="1:16" ht="15.75" x14ac:dyDescent="0.3">
      <c r="B92" s="17"/>
      <c r="C92" s="17"/>
      <c r="D92" s="17"/>
      <c r="E92" s="17"/>
      <c r="F92" s="17"/>
      <c r="G92" s="17"/>
      <c r="H92" s="17"/>
    </row>
    <row r="95" spans="1:16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1:16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112" spans="1:13" ht="19.5" x14ac:dyDescent="0.4">
      <c r="A112" s="7"/>
      <c r="B112" s="29"/>
      <c r="C112" s="29"/>
      <c r="D112" s="7"/>
      <c r="E112" s="7"/>
      <c r="F112" s="7"/>
      <c r="G112" s="7"/>
      <c r="H112" s="7"/>
      <c r="K112" s="6"/>
      <c r="L112" s="6"/>
      <c r="M112" s="7"/>
    </row>
    <row r="114" spans="1:16" ht="18.75" x14ac:dyDescent="0.4">
      <c r="A114" s="31"/>
      <c r="B114" s="30"/>
      <c r="C114" s="30"/>
      <c r="D114" s="30"/>
      <c r="E114" s="30"/>
      <c r="F114" s="30"/>
      <c r="G114" s="30"/>
      <c r="H114" s="30"/>
    </row>
    <row r="115" spans="1:16" ht="18.75" x14ac:dyDescent="0.4">
      <c r="A115" s="31"/>
      <c r="B115" s="31"/>
      <c r="C115" s="31"/>
      <c r="D115" s="31"/>
      <c r="E115" s="31"/>
      <c r="F115" s="31"/>
      <c r="G115" s="31"/>
      <c r="H115" s="31"/>
    </row>
    <row r="116" spans="1:16" ht="18.75" x14ac:dyDescent="0.4">
      <c r="A116" s="31"/>
      <c r="B116" s="31"/>
      <c r="C116" s="31"/>
      <c r="D116" s="31"/>
      <c r="E116" s="31"/>
      <c r="F116" s="31"/>
      <c r="G116" s="31"/>
      <c r="H116" s="31"/>
    </row>
    <row r="117" spans="1:16" ht="18.75" x14ac:dyDescent="0.4">
      <c r="A117" s="31"/>
      <c r="B117" s="31"/>
      <c r="C117" s="31"/>
      <c r="D117" s="31"/>
      <c r="E117" s="31"/>
      <c r="F117" s="31"/>
      <c r="G117" s="31"/>
      <c r="H117" s="31"/>
    </row>
    <row r="120" spans="1:16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</row>
    <row r="136" spans="1:16" ht="19.5" x14ac:dyDescent="0.4">
      <c r="A136" s="7"/>
      <c r="B136" s="29"/>
      <c r="C136" s="29"/>
      <c r="D136" s="7"/>
      <c r="E136" s="7"/>
      <c r="F136" s="7"/>
      <c r="G136" s="7"/>
      <c r="H136" s="7"/>
      <c r="K136" s="6"/>
      <c r="L136" s="6"/>
      <c r="M136" s="7"/>
    </row>
    <row r="138" spans="1:16" ht="18.75" x14ac:dyDescent="0.4">
      <c r="A138" s="31"/>
      <c r="B138" s="30"/>
      <c r="C138" s="30"/>
      <c r="D138" s="30"/>
      <c r="E138" s="30"/>
      <c r="F138" s="30"/>
      <c r="G138" s="30"/>
      <c r="H138" s="30"/>
    </row>
    <row r="139" spans="1:16" ht="18.75" x14ac:dyDescent="0.4">
      <c r="A139" s="31"/>
      <c r="B139" s="31"/>
      <c r="C139" s="31"/>
      <c r="D139" s="31"/>
      <c r="E139" s="31"/>
      <c r="F139" s="31"/>
      <c r="G139" s="31"/>
      <c r="H139" s="31"/>
    </row>
    <row r="140" spans="1:16" ht="18.75" x14ac:dyDescent="0.4">
      <c r="A140" s="31"/>
      <c r="B140" s="31"/>
      <c r="C140" s="31"/>
      <c r="D140" s="31"/>
      <c r="E140" s="31"/>
      <c r="F140" s="31"/>
      <c r="G140" s="31"/>
      <c r="H140" s="31"/>
    </row>
    <row r="141" spans="1:16" ht="18.75" x14ac:dyDescent="0.4">
      <c r="A141" s="31"/>
      <c r="B141" s="31"/>
      <c r="C141" s="31"/>
      <c r="D141" s="31"/>
      <c r="E141" s="31"/>
      <c r="F141" s="31"/>
      <c r="G141" s="31"/>
      <c r="H141" s="31"/>
    </row>
    <row r="143" spans="1:16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</row>
    <row r="153" spans="1:4" ht="18.75" x14ac:dyDescent="0.3">
      <c r="A153" s="32"/>
      <c r="B153" s="32"/>
      <c r="C153" s="32"/>
      <c r="D153" s="32"/>
    </row>
    <row r="154" spans="1:4" ht="18.75" x14ac:dyDescent="0.3">
      <c r="A154" s="32"/>
      <c r="B154" s="32"/>
      <c r="C154" s="32"/>
      <c r="D154" s="32"/>
    </row>
    <row r="176" spans="1:13" ht="19.5" x14ac:dyDescent="0.4">
      <c r="A176" s="7"/>
      <c r="B176" s="29"/>
      <c r="C176" s="29"/>
      <c r="D176" s="7"/>
      <c r="E176" s="7"/>
      <c r="F176" s="7"/>
      <c r="G176" s="7"/>
      <c r="H176" s="7"/>
      <c r="K176" s="6"/>
      <c r="L176" s="6"/>
      <c r="M176" s="7"/>
    </row>
    <row r="178" spans="1:16" x14ac:dyDescent="0.25">
      <c r="B178" s="30"/>
      <c r="C178" s="30"/>
      <c r="D178" s="30"/>
      <c r="E178" s="30"/>
      <c r="F178" s="30"/>
      <c r="G178" s="30"/>
      <c r="H178" s="30"/>
    </row>
    <row r="179" spans="1:16" ht="15.75" x14ac:dyDescent="0.3">
      <c r="B179" s="17"/>
      <c r="C179" s="17"/>
      <c r="D179" s="17"/>
      <c r="E179" s="17"/>
      <c r="F179" s="17"/>
      <c r="G179" s="17"/>
      <c r="H179" s="17"/>
    </row>
    <row r="180" spans="1:16" ht="15.75" x14ac:dyDescent="0.3">
      <c r="B180" s="17"/>
      <c r="C180" s="17"/>
      <c r="D180" s="17"/>
      <c r="E180" s="17"/>
      <c r="F180" s="17"/>
      <c r="G180" s="17"/>
      <c r="H180" s="17"/>
    </row>
    <row r="181" spans="1:16" ht="15.75" x14ac:dyDescent="0.3">
      <c r="B181" s="17"/>
      <c r="C181" s="17"/>
      <c r="D181" s="17"/>
      <c r="E181" s="17"/>
      <c r="F181" s="17"/>
      <c r="G181" s="17"/>
      <c r="H181" s="17"/>
    </row>
    <row r="185" spans="1:16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</row>
    <row r="288" spans="1:13" ht="19.5" x14ac:dyDescent="0.4">
      <c r="A288" s="7"/>
      <c r="B288" s="29"/>
      <c r="C288" s="29"/>
      <c r="D288" s="7"/>
      <c r="E288" s="7"/>
      <c r="F288" s="7"/>
      <c r="G288" s="7"/>
      <c r="H288" s="7"/>
      <c r="K288" s="6"/>
      <c r="L288" s="6"/>
      <c r="M288" s="7"/>
    </row>
    <row r="290" spans="1:9" x14ac:dyDescent="0.25">
      <c r="A290" s="30"/>
      <c r="B290" s="30"/>
      <c r="C290" s="30"/>
      <c r="D290" s="26"/>
      <c r="E290" s="26"/>
      <c r="F290" s="26"/>
      <c r="G290" s="26"/>
      <c r="H290" s="26"/>
    </row>
    <row r="291" spans="1:9" ht="15.75" x14ac:dyDescent="0.3">
      <c r="A291" s="17"/>
      <c r="B291" s="17"/>
      <c r="C291" s="17"/>
      <c r="D291" s="17"/>
      <c r="E291" s="17"/>
      <c r="F291" s="46"/>
      <c r="G291" s="18"/>
      <c r="H291" s="47"/>
      <c r="I291" s="16"/>
    </row>
    <row r="292" spans="1:9" ht="15.75" x14ac:dyDescent="0.3">
      <c r="A292" s="17"/>
      <c r="B292" s="17"/>
      <c r="C292" s="17"/>
      <c r="D292" s="17"/>
      <c r="E292" s="17"/>
      <c r="F292" s="18"/>
      <c r="G292" s="18"/>
      <c r="H292" s="16"/>
      <c r="I292" s="16"/>
    </row>
    <row r="293" spans="1:9" ht="15.75" x14ac:dyDescent="0.3">
      <c r="A293" s="17"/>
      <c r="B293" s="17"/>
      <c r="C293" s="17"/>
      <c r="D293" s="17"/>
      <c r="E293" s="17"/>
      <c r="F293" s="18"/>
      <c r="G293" s="18"/>
      <c r="H293" s="16"/>
      <c r="I293" s="16"/>
    </row>
    <row r="296" spans="1:9" ht="15.75" x14ac:dyDescent="0.25">
      <c r="D296" s="28"/>
    </row>
    <row r="313" spans="1:13" ht="19.5" x14ac:dyDescent="0.4">
      <c r="A313" s="7"/>
      <c r="B313" s="29"/>
      <c r="C313" s="29"/>
      <c r="D313" s="7"/>
      <c r="E313" s="7"/>
      <c r="F313" s="7"/>
      <c r="G313" s="7"/>
      <c r="H313" s="7"/>
      <c r="I313" s="6"/>
      <c r="L313" s="6"/>
      <c r="M313" s="7"/>
    </row>
    <row r="315" spans="1:13" x14ac:dyDescent="0.25">
      <c r="B315" s="30"/>
      <c r="C315" s="30"/>
      <c r="D315" s="30"/>
      <c r="E315" s="30"/>
    </row>
    <row r="316" spans="1:13" x14ac:dyDescent="0.25">
      <c r="B316" s="30"/>
      <c r="C316" s="30"/>
      <c r="D316" s="30"/>
      <c r="E316" s="30"/>
    </row>
    <row r="317" spans="1:13" x14ac:dyDescent="0.25">
      <c r="B317" s="30"/>
      <c r="C317" s="30"/>
      <c r="D317" s="30"/>
      <c r="E317" s="30"/>
    </row>
    <row r="318" spans="1:13" x14ac:dyDescent="0.25">
      <c r="B318" s="30"/>
      <c r="C318" s="30"/>
      <c r="D318" s="30"/>
      <c r="E318" s="30"/>
    </row>
    <row r="321" spans="4:4" ht="15.75" x14ac:dyDescent="0.25">
      <c r="D321" s="2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B2EA1-8ED5-46F4-9F5E-5FBF5F853B78}">
  <dimension ref="A9:S321"/>
  <sheetViews>
    <sheetView workbookViewId="0"/>
  </sheetViews>
  <sheetFormatPr defaultRowHeight="15" x14ac:dyDescent="0.25"/>
  <cols>
    <col min="8" max="8" width="13.85546875" bestFit="1" customWidth="1"/>
    <col min="19" max="19" width="9.85546875" customWidth="1"/>
  </cols>
  <sheetData>
    <row r="9" spans="1:1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  <c r="S9" s="2"/>
    </row>
    <row r="12" spans="1:19" ht="21" x14ac:dyDescent="0.35">
      <c r="B12" s="3" t="s">
        <v>16</v>
      </c>
      <c r="C12" s="3"/>
      <c r="D12" s="3"/>
      <c r="E12" s="3"/>
      <c r="F12" s="3"/>
    </row>
    <row r="13" spans="1:19" x14ac:dyDescent="0.25">
      <c r="B13" s="33"/>
      <c r="C13" s="33"/>
      <c r="D13" s="33"/>
      <c r="E13" s="33"/>
      <c r="F13" s="33"/>
    </row>
    <row r="14" spans="1:19" x14ac:dyDescent="0.25">
      <c r="B14" s="33"/>
      <c r="C14" s="33"/>
      <c r="D14" s="33"/>
      <c r="E14" s="33"/>
      <c r="F14" s="33"/>
    </row>
    <row r="15" spans="1:19" x14ac:dyDescent="0.25">
      <c r="B15" s="33"/>
      <c r="C15" s="33"/>
      <c r="D15" s="33"/>
      <c r="E15" s="33"/>
      <c r="F15" s="33"/>
    </row>
    <row r="16" spans="1:19" ht="21" x14ac:dyDescent="0.35">
      <c r="B16" s="3" t="s">
        <v>17</v>
      </c>
      <c r="C16" s="3"/>
      <c r="D16" s="3"/>
      <c r="E16" s="3"/>
      <c r="F16" s="3"/>
    </row>
    <row r="24" spans="1:16" ht="19.5" x14ac:dyDescent="0.4">
      <c r="A24" s="7"/>
      <c r="B24" s="29"/>
      <c r="C24" s="29"/>
      <c r="D24" s="7"/>
      <c r="E24" s="7"/>
      <c r="F24" s="7"/>
      <c r="G24" s="7"/>
      <c r="H24" s="7"/>
      <c r="I24" s="7"/>
      <c r="J24" s="7"/>
      <c r="K24" s="7"/>
      <c r="M24" s="6"/>
      <c r="N24" s="6"/>
      <c r="O24" s="6"/>
      <c r="P24" s="7"/>
    </row>
    <row r="26" spans="1:16" x14ac:dyDescent="0.25">
      <c r="B26" s="34"/>
      <c r="C26" s="34"/>
      <c r="D26" s="34"/>
      <c r="E26" s="34"/>
      <c r="F26" s="34"/>
      <c r="G26" s="34"/>
      <c r="H26" s="34"/>
      <c r="I26" s="34"/>
      <c r="J26" s="34"/>
    </row>
    <row r="27" spans="1:16" ht="19.5" x14ac:dyDescent="0.4">
      <c r="A27" s="4"/>
      <c r="B27" s="5" t="s">
        <v>1</v>
      </c>
      <c r="C27" s="5"/>
      <c r="D27" s="4"/>
      <c r="E27" s="4"/>
      <c r="F27" s="4"/>
      <c r="G27" s="4"/>
      <c r="H27" s="4"/>
      <c r="I27" s="35"/>
      <c r="J27" s="35"/>
    </row>
    <row r="28" spans="1:16" ht="18.75" x14ac:dyDescent="0.4">
      <c r="I28" s="35"/>
      <c r="J28" s="35"/>
    </row>
    <row r="29" spans="1:16" ht="18.75" x14ac:dyDescent="0.4">
      <c r="A29" s="31"/>
      <c r="B29" s="9" t="s">
        <v>18</v>
      </c>
      <c r="C29" s="10" t="s">
        <v>19</v>
      </c>
      <c r="D29" s="11" t="s">
        <v>20</v>
      </c>
      <c r="E29" s="36" t="s">
        <v>21</v>
      </c>
      <c r="F29" s="37" t="s">
        <v>22</v>
      </c>
      <c r="G29" s="30"/>
      <c r="H29" s="34"/>
    </row>
    <row r="30" spans="1:16" ht="18.75" x14ac:dyDescent="0.4">
      <c r="A30" s="31" t="s">
        <v>23</v>
      </c>
      <c r="B30" s="13">
        <f>7*12</f>
        <v>84</v>
      </c>
      <c r="C30" s="14">
        <f>B30+B31+B32</f>
        <v>122</v>
      </c>
      <c r="D30" s="15">
        <v>5</v>
      </c>
      <c r="E30" s="38">
        <f>D30/C30</f>
        <v>4.0983606557377046E-2</v>
      </c>
      <c r="F30" s="39">
        <f>E30*1000</f>
        <v>40.983606557377044</v>
      </c>
      <c r="G30" s="31"/>
      <c r="H30" s="31"/>
    </row>
    <row r="31" spans="1:16" ht="18.75" x14ac:dyDescent="0.4">
      <c r="A31" s="31" t="s">
        <v>24</v>
      </c>
      <c r="B31" s="13">
        <f>6*1</f>
        <v>6</v>
      </c>
      <c r="C31" s="14"/>
      <c r="D31" s="15"/>
      <c r="E31" s="38"/>
      <c r="F31" s="39"/>
      <c r="G31" s="31"/>
      <c r="H31" s="31"/>
      <c r="I31" s="7"/>
      <c r="J31" s="7"/>
      <c r="K31" s="7"/>
      <c r="L31" s="7"/>
    </row>
    <row r="32" spans="1:16" ht="18.75" x14ac:dyDescent="0.4">
      <c r="A32" s="31" t="s">
        <v>25</v>
      </c>
      <c r="B32" s="13">
        <f>2*16</f>
        <v>32</v>
      </c>
      <c r="C32" s="14"/>
      <c r="D32" s="15"/>
      <c r="E32" s="38"/>
      <c r="F32" s="39"/>
      <c r="G32" s="31"/>
      <c r="H32" s="31"/>
    </row>
    <row r="35" spans="1:19" ht="18.75" x14ac:dyDescent="0.3">
      <c r="B35" s="19" t="s">
        <v>6</v>
      </c>
      <c r="C35" s="20"/>
      <c r="D35" s="20"/>
    </row>
    <row r="36" spans="1:19" ht="15.75" x14ac:dyDescent="0.25">
      <c r="B36" s="21" t="s">
        <v>26</v>
      </c>
      <c r="C36" s="22" t="s">
        <v>27</v>
      </c>
      <c r="D36" s="22"/>
      <c r="E36" s="22"/>
      <c r="F36" s="23"/>
      <c r="G36" s="23"/>
    </row>
    <row r="37" spans="1:19" ht="15.75" x14ac:dyDescent="0.25">
      <c r="B37" s="21" t="s">
        <v>28</v>
      </c>
      <c r="C37" s="22" t="s">
        <v>29</v>
      </c>
      <c r="D37" s="22"/>
      <c r="E37" s="22"/>
      <c r="F37" s="23"/>
      <c r="G37" s="23"/>
    </row>
    <row r="38" spans="1:19" ht="15.75" x14ac:dyDescent="0.25">
      <c r="B38" s="21" t="s">
        <v>30</v>
      </c>
      <c r="C38" s="22" t="s">
        <v>31</v>
      </c>
      <c r="D38" s="22"/>
      <c r="E38" s="22"/>
      <c r="F38" s="23"/>
      <c r="G38" s="23"/>
    </row>
    <row r="39" spans="1:19" ht="18.75" x14ac:dyDescent="0.35">
      <c r="B39" s="24" t="s">
        <v>32</v>
      </c>
      <c r="C39" s="25" t="s">
        <v>33</v>
      </c>
      <c r="D39" s="25"/>
      <c r="E39" s="25"/>
      <c r="F39" s="40"/>
      <c r="G39" s="23"/>
    </row>
    <row r="40" spans="1:19" ht="18.75" x14ac:dyDescent="0.35">
      <c r="B40" s="21" t="s">
        <v>34</v>
      </c>
      <c r="C40" s="22" t="s">
        <v>35</v>
      </c>
      <c r="D40" s="22"/>
      <c r="E40" s="22"/>
      <c r="F40" s="23"/>
      <c r="G40" s="23"/>
    </row>
    <row r="41" spans="1:19" ht="18.75" x14ac:dyDescent="0.35">
      <c r="B41" s="21" t="s">
        <v>36</v>
      </c>
      <c r="C41" s="22" t="s">
        <v>37</v>
      </c>
      <c r="D41" s="22"/>
      <c r="E41" s="22"/>
      <c r="F41" s="23"/>
      <c r="G41" s="23"/>
    </row>
    <row r="42" spans="1:19" ht="18.75" x14ac:dyDescent="0.35">
      <c r="B42" s="21" t="s">
        <v>38</v>
      </c>
      <c r="C42" s="22" t="s">
        <v>39</v>
      </c>
      <c r="D42" s="22"/>
      <c r="E42" s="22"/>
      <c r="F42" s="23"/>
      <c r="G42" s="23"/>
    </row>
    <row r="45" spans="1:1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55" spans="1:16" ht="19.5" x14ac:dyDescent="0.4">
      <c r="A55" s="7"/>
      <c r="H55" s="7"/>
      <c r="I55" s="7"/>
      <c r="K55" s="6"/>
      <c r="L55" s="6"/>
      <c r="M55" s="7"/>
    </row>
    <row r="57" spans="1:16" ht="18.75" x14ac:dyDescent="0.4">
      <c r="A57" s="31"/>
      <c r="H57" s="30"/>
    </row>
    <row r="58" spans="1:16" ht="18.75" x14ac:dyDescent="0.4">
      <c r="A58" s="31"/>
      <c r="B58" s="41"/>
      <c r="C58" s="42"/>
      <c r="D58" s="42"/>
      <c r="E58" s="42"/>
      <c r="F58" s="31"/>
      <c r="G58" s="31"/>
      <c r="H58" s="31"/>
    </row>
    <row r="59" spans="1:16" ht="18.75" x14ac:dyDescent="0.4">
      <c r="A59" s="31"/>
      <c r="B59" s="41"/>
      <c r="C59" s="42"/>
      <c r="D59" s="42"/>
      <c r="E59" s="42"/>
      <c r="F59" s="31"/>
      <c r="G59" s="31"/>
      <c r="H59" s="31"/>
    </row>
    <row r="60" spans="1:16" ht="18.75" x14ac:dyDescent="0.4">
      <c r="A60" s="31"/>
      <c r="B60" s="31"/>
      <c r="C60" s="31"/>
      <c r="D60" s="31"/>
      <c r="E60" s="31"/>
      <c r="F60" s="31"/>
      <c r="G60" s="31"/>
      <c r="H60" s="31"/>
    </row>
    <row r="63" spans="1:16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96" spans="1:16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112" spans="1:13" ht="19.5" x14ac:dyDescent="0.4">
      <c r="A112" s="7"/>
      <c r="B112" s="29"/>
      <c r="C112" s="29"/>
      <c r="D112" s="7"/>
      <c r="E112" s="7"/>
      <c r="F112" s="7"/>
      <c r="G112" s="7"/>
      <c r="H112" s="7"/>
      <c r="K112" s="6"/>
      <c r="L112" s="6"/>
      <c r="M112" s="7"/>
    </row>
    <row r="114" spans="1:16" ht="18.75" x14ac:dyDescent="0.4">
      <c r="A114" s="31"/>
      <c r="B114" s="30"/>
      <c r="C114" s="30"/>
      <c r="D114" s="30"/>
      <c r="E114" s="30"/>
      <c r="F114" s="30"/>
      <c r="G114" s="30"/>
      <c r="H114" s="30"/>
    </row>
    <row r="115" spans="1:16" ht="18.75" x14ac:dyDescent="0.4">
      <c r="A115" s="31"/>
      <c r="B115" s="31"/>
      <c r="C115" s="31"/>
      <c r="D115" s="31"/>
      <c r="E115" s="31"/>
      <c r="F115" s="31"/>
      <c r="G115" s="31"/>
      <c r="H115" s="31"/>
    </row>
    <row r="116" spans="1:16" ht="18.75" x14ac:dyDescent="0.4">
      <c r="A116" s="31"/>
      <c r="B116" s="31"/>
      <c r="C116" s="31"/>
      <c r="D116" s="31"/>
      <c r="E116" s="31"/>
      <c r="F116" s="31"/>
      <c r="G116" s="31"/>
      <c r="H116" s="31"/>
    </row>
    <row r="117" spans="1:16" ht="18.75" x14ac:dyDescent="0.4">
      <c r="A117" s="31"/>
      <c r="B117" s="31"/>
      <c r="C117" s="31"/>
      <c r="D117" s="31"/>
      <c r="E117" s="31"/>
      <c r="F117" s="31"/>
      <c r="G117" s="31"/>
      <c r="H117" s="31"/>
    </row>
    <row r="120" spans="1:16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</row>
    <row r="136" spans="1:16" ht="19.5" x14ac:dyDescent="0.4">
      <c r="A136" s="7"/>
      <c r="B136" s="29"/>
      <c r="C136" s="29"/>
      <c r="D136" s="7"/>
      <c r="E136" s="7"/>
      <c r="F136" s="7"/>
      <c r="G136" s="7"/>
      <c r="H136" s="7"/>
      <c r="K136" s="6"/>
      <c r="L136" s="6"/>
      <c r="M136" s="7"/>
    </row>
    <row r="138" spans="1:16" ht="18.75" x14ac:dyDescent="0.4">
      <c r="A138" s="31"/>
      <c r="B138" s="30"/>
      <c r="C138" s="30"/>
      <c r="D138" s="30"/>
      <c r="E138" s="30"/>
      <c r="F138" s="30"/>
      <c r="G138" s="30"/>
      <c r="H138" s="30"/>
    </row>
    <row r="139" spans="1:16" ht="18.75" x14ac:dyDescent="0.4">
      <c r="A139" s="31"/>
      <c r="B139" s="31"/>
      <c r="C139" s="31"/>
      <c r="D139" s="31"/>
      <c r="E139" s="31"/>
      <c r="F139" s="31"/>
      <c r="G139" s="31"/>
      <c r="H139" s="31"/>
    </row>
    <row r="140" spans="1:16" ht="18.75" x14ac:dyDescent="0.4">
      <c r="A140" s="31"/>
      <c r="B140" s="31"/>
      <c r="C140" s="31"/>
      <c r="D140" s="31"/>
      <c r="E140" s="31"/>
      <c r="F140" s="31"/>
      <c r="G140" s="31"/>
      <c r="H140" s="31"/>
    </row>
    <row r="141" spans="1:16" ht="18.75" x14ac:dyDescent="0.4">
      <c r="A141" s="31"/>
      <c r="B141" s="31"/>
      <c r="C141" s="31"/>
      <c r="D141" s="31"/>
      <c r="E141" s="31"/>
      <c r="F141" s="31"/>
      <c r="G141" s="31"/>
      <c r="H141" s="31"/>
    </row>
    <row r="143" spans="1:16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</row>
    <row r="153" spans="1:4" ht="18.75" x14ac:dyDescent="0.3">
      <c r="A153" s="32"/>
      <c r="B153" s="32"/>
      <c r="C153" s="32"/>
      <c r="D153" s="32"/>
    </row>
    <row r="154" spans="1:4" ht="18.75" x14ac:dyDescent="0.3">
      <c r="A154" s="32"/>
      <c r="B154" s="32"/>
      <c r="C154" s="32"/>
      <c r="D154" s="32"/>
    </row>
    <row r="176" spans="1:13" ht="19.5" x14ac:dyDescent="0.4">
      <c r="A176" s="7"/>
      <c r="B176" s="29"/>
      <c r="C176" s="29"/>
      <c r="D176" s="7"/>
      <c r="E176" s="7"/>
      <c r="F176" s="7"/>
      <c r="G176" s="7"/>
      <c r="H176" s="7"/>
      <c r="K176" s="6"/>
      <c r="L176" s="6"/>
      <c r="M176" s="7"/>
    </row>
    <row r="178" spans="1:16" x14ac:dyDescent="0.25">
      <c r="B178" s="30"/>
      <c r="C178" s="30"/>
      <c r="D178" s="30"/>
      <c r="E178" s="30"/>
      <c r="F178" s="30"/>
      <c r="G178" s="30"/>
      <c r="H178" s="30"/>
    </row>
    <row r="179" spans="1:16" ht="15.75" x14ac:dyDescent="0.3">
      <c r="B179" s="17"/>
      <c r="C179" s="17"/>
      <c r="D179" s="17"/>
      <c r="E179" s="17"/>
      <c r="F179" s="17"/>
      <c r="G179" s="17"/>
      <c r="H179" s="17"/>
    </row>
    <row r="180" spans="1:16" ht="15.75" x14ac:dyDescent="0.3">
      <c r="B180" s="17"/>
      <c r="C180" s="17"/>
      <c r="D180" s="17"/>
      <c r="E180" s="17"/>
      <c r="F180" s="17"/>
      <c r="G180" s="17"/>
      <c r="H180" s="17"/>
    </row>
    <row r="181" spans="1:16" ht="15.75" x14ac:dyDescent="0.3">
      <c r="B181" s="17"/>
      <c r="C181" s="17"/>
      <c r="D181" s="17"/>
      <c r="E181" s="17"/>
      <c r="F181" s="17"/>
      <c r="G181" s="17"/>
      <c r="H181" s="17"/>
    </row>
    <row r="185" spans="1:16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</row>
    <row r="220" spans="1:13" ht="19.5" x14ac:dyDescent="0.4">
      <c r="A220" s="7"/>
      <c r="B220" s="29"/>
      <c r="C220" s="29"/>
      <c r="D220" s="7"/>
      <c r="E220" s="7"/>
      <c r="F220" s="7"/>
      <c r="G220" s="7"/>
      <c r="H220" s="7"/>
      <c r="K220" s="6"/>
      <c r="L220" s="6"/>
      <c r="M220" s="7"/>
    </row>
    <row r="222" spans="1:13" x14ac:dyDescent="0.25">
      <c r="A222" s="43"/>
      <c r="B222" s="44"/>
      <c r="C222" s="44"/>
      <c r="D222" s="44"/>
      <c r="E222" s="45"/>
      <c r="F222" s="45"/>
      <c r="G222" s="45"/>
      <c r="H222" s="45"/>
    </row>
    <row r="223" spans="1:13" ht="15.75" x14ac:dyDescent="0.3">
      <c r="B223" s="17"/>
      <c r="C223" s="17"/>
      <c r="D223" s="17"/>
      <c r="E223" s="17"/>
      <c r="F223" s="17"/>
      <c r="G223" s="17"/>
      <c r="H223" s="17"/>
    </row>
    <row r="224" spans="1:13" ht="15.75" x14ac:dyDescent="0.3">
      <c r="B224" s="17"/>
      <c r="C224" s="17"/>
      <c r="D224" s="17"/>
      <c r="E224" s="17"/>
      <c r="F224" s="17"/>
      <c r="G224" s="17"/>
      <c r="H224" s="17"/>
    </row>
    <row r="225" spans="1:16" ht="15.75" x14ac:dyDescent="0.3">
      <c r="B225" s="17"/>
      <c r="C225" s="17"/>
      <c r="D225" s="17"/>
      <c r="E225" s="17"/>
      <c r="F225" s="17"/>
      <c r="G225" s="17"/>
      <c r="H225" s="17"/>
    </row>
    <row r="229" spans="1:16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</row>
    <row r="264" spans="1:16" ht="19.5" x14ac:dyDescent="0.4">
      <c r="A264" s="7"/>
      <c r="B264" s="29"/>
      <c r="C264" s="29"/>
      <c r="D264" s="7"/>
      <c r="E264" s="7"/>
      <c r="F264" s="7"/>
      <c r="G264" s="7"/>
      <c r="H264" s="7"/>
      <c r="K264" s="6"/>
      <c r="L264" s="6"/>
      <c r="M264" s="7"/>
    </row>
    <row r="266" spans="1:16" x14ac:dyDescent="0.25">
      <c r="B266" s="26"/>
      <c r="C266" s="26"/>
      <c r="D266" s="26"/>
      <c r="E266" s="30"/>
      <c r="F266" s="30"/>
      <c r="G266" s="30"/>
      <c r="H266" s="30"/>
    </row>
    <row r="267" spans="1:16" ht="15.75" x14ac:dyDescent="0.3">
      <c r="B267" s="17"/>
      <c r="C267" s="17"/>
      <c r="D267" s="17"/>
      <c r="E267" s="17"/>
      <c r="F267" s="17"/>
      <c r="G267" s="17"/>
      <c r="H267" s="17"/>
    </row>
    <row r="268" spans="1:16" ht="15.75" x14ac:dyDescent="0.3">
      <c r="B268" s="17"/>
      <c r="C268" s="17"/>
      <c r="D268" s="17"/>
      <c r="E268" s="17"/>
      <c r="F268" s="17"/>
      <c r="G268" s="17"/>
      <c r="H268" s="17"/>
    </row>
    <row r="269" spans="1:16" ht="15.75" x14ac:dyDescent="0.3">
      <c r="B269" s="17"/>
      <c r="C269" s="17"/>
      <c r="D269" s="17"/>
      <c r="E269" s="17"/>
      <c r="F269" s="17"/>
      <c r="G269" s="17"/>
      <c r="H269" s="17"/>
    </row>
    <row r="272" spans="1:16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</row>
    <row r="288" spans="1:13" ht="19.5" x14ac:dyDescent="0.4">
      <c r="A288" s="7"/>
      <c r="B288" s="29"/>
      <c r="C288" s="29"/>
      <c r="D288" s="7"/>
      <c r="E288" s="7"/>
      <c r="F288" s="7"/>
      <c r="G288" s="7"/>
      <c r="H288" s="7"/>
      <c r="K288" s="6"/>
      <c r="L288" s="6"/>
      <c r="M288" s="7"/>
    </row>
    <row r="290" spans="1:9" x14ac:dyDescent="0.25">
      <c r="A290" s="30"/>
      <c r="B290" s="30"/>
      <c r="C290" s="30"/>
      <c r="D290" s="26"/>
      <c r="E290" s="26"/>
      <c r="F290" s="26"/>
      <c r="G290" s="26"/>
      <c r="H290" s="26"/>
    </row>
    <row r="291" spans="1:9" ht="15.75" x14ac:dyDescent="0.3">
      <c r="A291" s="17"/>
      <c r="B291" s="17"/>
      <c r="C291" s="17"/>
      <c r="D291" s="17"/>
      <c r="E291" s="17"/>
      <c r="F291" s="46"/>
      <c r="G291" s="18"/>
      <c r="H291" s="47"/>
      <c r="I291" s="16"/>
    </row>
    <row r="292" spans="1:9" ht="15.75" x14ac:dyDescent="0.3">
      <c r="A292" s="17"/>
      <c r="B292" s="17"/>
      <c r="C292" s="17"/>
      <c r="D292" s="17"/>
      <c r="E292" s="17"/>
      <c r="F292" s="18"/>
      <c r="G292" s="18"/>
      <c r="H292" s="16"/>
      <c r="I292" s="16"/>
    </row>
    <row r="293" spans="1:9" ht="15.75" x14ac:dyDescent="0.3">
      <c r="A293" s="17"/>
      <c r="B293" s="17"/>
      <c r="C293" s="17"/>
      <c r="D293" s="17"/>
      <c r="E293" s="17"/>
      <c r="F293" s="18"/>
      <c r="G293" s="18"/>
      <c r="H293" s="16"/>
      <c r="I293" s="16"/>
    </row>
    <row r="296" spans="1:9" ht="15.75" x14ac:dyDescent="0.25">
      <c r="D296" s="28"/>
    </row>
    <row r="313" spans="1:13" ht="19.5" x14ac:dyDescent="0.4">
      <c r="A313" s="7"/>
      <c r="B313" s="29"/>
      <c r="C313" s="29"/>
      <c r="D313" s="7"/>
      <c r="E313" s="7"/>
      <c r="F313" s="7"/>
      <c r="G313" s="7"/>
      <c r="H313" s="7"/>
      <c r="I313" s="6"/>
      <c r="L313" s="6"/>
      <c r="M313" s="7"/>
    </row>
    <row r="315" spans="1:13" x14ac:dyDescent="0.25">
      <c r="B315" s="30"/>
      <c r="C315" s="30"/>
      <c r="D315" s="30"/>
      <c r="E315" s="30"/>
    </row>
    <row r="316" spans="1:13" x14ac:dyDescent="0.25">
      <c r="B316" s="30"/>
      <c r="C316" s="30"/>
      <c r="D316" s="30"/>
      <c r="E316" s="30"/>
    </row>
    <row r="317" spans="1:13" x14ac:dyDescent="0.25">
      <c r="B317" s="30"/>
      <c r="C317" s="30"/>
      <c r="D317" s="30"/>
      <c r="E317" s="30"/>
    </row>
    <row r="318" spans="1:13" x14ac:dyDescent="0.25">
      <c r="B318" s="30"/>
      <c r="C318" s="30"/>
      <c r="D318" s="30"/>
      <c r="E318" s="30"/>
    </row>
    <row r="321" spans="4:4" ht="15.75" x14ac:dyDescent="0.25">
      <c r="D321" s="2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457A7-CCE2-4193-9F53-2A7C4E2D12F0}">
  <dimension ref="A9:S321"/>
  <sheetViews>
    <sheetView workbookViewId="0"/>
  </sheetViews>
  <sheetFormatPr defaultRowHeight="15" x14ac:dyDescent="0.25"/>
  <cols>
    <col min="2" max="2" width="9.5703125" customWidth="1"/>
    <col min="3" max="3" width="10.42578125" customWidth="1"/>
    <col min="5" max="5" width="9.28515625" customWidth="1"/>
    <col min="8" max="8" width="12.42578125" customWidth="1"/>
    <col min="19" max="19" width="9.85546875" customWidth="1"/>
  </cols>
  <sheetData>
    <row r="9" spans="1:1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  <c r="S9" s="2"/>
    </row>
    <row r="15" spans="1:19" ht="21" x14ac:dyDescent="0.35">
      <c r="B15" s="3" t="s">
        <v>40</v>
      </c>
    </row>
    <row r="18" spans="1:17" ht="21" x14ac:dyDescent="0.35">
      <c r="B18" s="3" t="s">
        <v>41</v>
      </c>
    </row>
    <row r="21" spans="1:17" ht="21" x14ac:dyDescent="0.35">
      <c r="B21" s="3" t="s">
        <v>42</v>
      </c>
    </row>
    <row r="24" spans="1:17" ht="18.75" x14ac:dyDescent="0.4">
      <c r="A24" s="7"/>
      <c r="B24" s="48"/>
      <c r="C24" s="48"/>
      <c r="D24" s="7"/>
      <c r="E24" s="7"/>
      <c r="F24" s="7"/>
      <c r="G24" s="7"/>
      <c r="H24" s="7"/>
      <c r="I24" s="7"/>
      <c r="J24" s="7"/>
      <c r="K24" s="7"/>
      <c r="M24" s="49"/>
      <c r="N24" s="49"/>
      <c r="O24" s="49"/>
      <c r="P24" s="7"/>
    </row>
    <row r="26" spans="1:17" x14ac:dyDescent="0.25">
      <c r="B26" s="34"/>
      <c r="C26" s="34"/>
      <c r="D26" s="34"/>
      <c r="E26" s="34"/>
      <c r="F26" s="34"/>
      <c r="G26" s="34"/>
      <c r="H26" s="34"/>
      <c r="I26" s="34"/>
      <c r="J26" s="34"/>
    </row>
    <row r="27" spans="1:17" ht="19.5" x14ac:dyDescent="0.4">
      <c r="A27" s="50"/>
      <c r="B27" s="35"/>
      <c r="C27" s="35"/>
      <c r="D27" s="35"/>
      <c r="E27" s="35"/>
      <c r="F27" s="35"/>
      <c r="G27" s="35"/>
      <c r="H27" s="35"/>
      <c r="I27" s="35"/>
      <c r="J27" s="35"/>
    </row>
    <row r="28" spans="1:17" ht="19.5" x14ac:dyDescent="0.4">
      <c r="A28" s="50"/>
      <c r="B28" s="35"/>
      <c r="C28" s="35"/>
      <c r="D28" s="35"/>
      <c r="E28" s="35"/>
      <c r="F28" s="35"/>
      <c r="G28" s="35"/>
      <c r="H28" s="35"/>
      <c r="I28" s="35"/>
      <c r="J28" s="35"/>
    </row>
    <row r="31" spans="1:17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ht="19.5" x14ac:dyDescent="0.4">
      <c r="A32" s="4"/>
      <c r="B32" s="5" t="s">
        <v>1</v>
      </c>
      <c r="C32" s="5"/>
      <c r="D32" s="4"/>
      <c r="E32" s="4"/>
      <c r="F32" s="4"/>
      <c r="G32" s="4"/>
      <c r="H32" s="4"/>
    </row>
    <row r="34" spans="2:8" ht="15.75" x14ac:dyDescent="0.25">
      <c r="B34" s="8" t="s">
        <v>43</v>
      </c>
      <c r="C34" s="9" t="s">
        <v>44</v>
      </c>
      <c r="D34" s="10" t="s">
        <v>45</v>
      </c>
      <c r="E34" s="11" t="s">
        <v>46</v>
      </c>
      <c r="F34" s="36" t="s">
        <v>47</v>
      </c>
      <c r="G34" s="37" t="s">
        <v>48</v>
      </c>
      <c r="H34" s="51" t="s">
        <v>49</v>
      </c>
    </row>
    <row r="35" spans="2:8" x14ac:dyDescent="0.25">
      <c r="B35" s="12">
        <v>3</v>
      </c>
      <c r="C35" s="13">
        <v>10</v>
      </c>
      <c r="D35" s="14">
        <v>100</v>
      </c>
      <c r="E35" s="15">
        <v>100</v>
      </c>
      <c r="F35" s="38">
        <f>(B35/D35)*100</f>
        <v>3</v>
      </c>
      <c r="G35" s="39">
        <f>(C35/E35)*100</f>
        <v>10</v>
      </c>
      <c r="H35" s="52">
        <f>(B35/E35)*100</f>
        <v>3</v>
      </c>
    </row>
    <row r="36" spans="2:8" x14ac:dyDescent="0.25">
      <c r="B36" s="12"/>
      <c r="C36" s="13"/>
      <c r="D36" s="14"/>
      <c r="E36" s="15"/>
      <c r="F36" s="38"/>
      <c r="G36" s="39"/>
      <c r="H36" s="52"/>
    </row>
    <row r="37" spans="2:8" x14ac:dyDescent="0.25">
      <c r="B37" s="12"/>
      <c r="C37" s="13"/>
      <c r="D37" s="14"/>
      <c r="E37" s="15"/>
      <c r="F37" s="38"/>
      <c r="G37" s="39"/>
      <c r="H37" s="52"/>
    </row>
    <row r="40" spans="2:8" ht="18.75" x14ac:dyDescent="0.3">
      <c r="B40" s="19" t="s">
        <v>6</v>
      </c>
      <c r="C40" s="20"/>
      <c r="D40" s="20"/>
    </row>
    <row r="41" spans="2:8" ht="15.75" x14ac:dyDescent="0.25">
      <c r="B41" s="21" t="s">
        <v>50</v>
      </c>
      <c r="C41" s="22" t="s">
        <v>51</v>
      </c>
      <c r="D41" s="22"/>
      <c r="E41" s="22"/>
      <c r="F41" s="23"/>
      <c r="G41" s="23"/>
    </row>
    <row r="42" spans="2:8" ht="15.75" x14ac:dyDescent="0.25">
      <c r="B42" s="21" t="s">
        <v>52</v>
      </c>
      <c r="C42" s="22" t="s">
        <v>53</v>
      </c>
      <c r="D42" s="22"/>
      <c r="E42" s="22"/>
      <c r="F42" s="23"/>
      <c r="G42" s="23"/>
    </row>
    <row r="43" spans="2:8" ht="15.75" x14ac:dyDescent="0.25">
      <c r="B43" s="21" t="s">
        <v>54</v>
      </c>
      <c r="C43" s="22" t="s">
        <v>55</v>
      </c>
      <c r="D43" s="22"/>
      <c r="E43" s="22"/>
      <c r="F43" s="23"/>
      <c r="G43" s="23"/>
    </row>
    <row r="44" spans="2:8" ht="15.75" x14ac:dyDescent="0.25">
      <c r="B44" s="24" t="s">
        <v>56</v>
      </c>
      <c r="C44" s="25" t="s">
        <v>57</v>
      </c>
      <c r="D44" s="25"/>
      <c r="E44" s="25"/>
      <c r="F44" s="23"/>
      <c r="G44" s="23"/>
    </row>
    <row r="45" spans="2:8" ht="15.75" x14ac:dyDescent="0.25">
      <c r="B45" s="21" t="s">
        <v>58</v>
      </c>
      <c r="C45" s="22" t="s">
        <v>59</v>
      </c>
      <c r="D45" s="22"/>
      <c r="E45" s="22"/>
      <c r="F45" s="23"/>
      <c r="G45" s="23"/>
    </row>
    <row r="46" spans="2:8" ht="15.75" x14ac:dyDescent="0.25">
      <c r="B46" s="21" t="s">
        <v>60</v>
      </c>
      <c r="C46" s="22" t="s">
        <v>61</v>
      </c>
      <c r="D46" s="22"/>
      <c r="E46" s="22"/>
      <c r="F46" s="23"/>
      <c r="G46" s="23"/>
    </row>
    <row r="47" spans="2:8" ht="15.75" x14ac:dyDescent="0.25">
      <c r="B47" s="21" t="s">
        <v>62</v>
      </c>
      <c r="C47" s="22" t="s">
        <v>63</v>
      </c>
      <c r="D47" s="22"/>
      <c r="E47" s="22"/>
      <c r="F47" s="23"/>
      <c r="G47" s="23"/>
    </row>
    <row r="50" spans="1:19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5" spans="1:19" ht="19.5" x14ac:dyDescent="0.4">
      <c r="A55" s="7"/>
      <c r="H55" s="7"/>
      <c r="I55" s="7"/>
      <c r="K55" s="6"/>
      <c r="L55" s="6"/>
      <c r="M55" s="7"/>
    </row>
    <row r="57" spans="1:19" ht="18.75" x14ac:dyDescent="0.4">
      <c r="A57" s="31"/>
      <c r="H57" s="30"/>
    </row>
    <row r="58" spans="1:19" ht="18.75" x14ac:dyDescent="0.4">
      <c r="A58" s="31"/>
      <c r="H58" s="31"/>
    </row>
    <row r="59" spans="1:19" ht="18.75" x14ac:dyDescent="0.4">
      <c r="A59" s="31"/>
      <c r="H59" s="31"/>
    </row>
    <row r="60" spans="1:19" ht="18.75" x14ac:dyDescent="0.4">
      <c r="A60" s="31"/>
      <c r="H60" s="31"/>
    </row>
    <row r="63" spans="1:19" ht="15.75" x14ac:dyDescent="0.25">
      <c r="A63" s="7"/>
      <c r="B63" s="41"/>
      <c r="C63" s="42"/>
      <c r="D63" s="42"/>
      <c r="E63" s="42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19" ht="15.75" x14ac:dyDescent="0.25">
      <c r="B64" s="41"/>
      <c r="C64" s="42"/>
      <c r="D64" s="42"/>
      <c r="E64" s="42"/>
    </row>
    <row r="87" spans="1:16" ht="19.5" x14ac:dyDescent="0.4">
      <c r="A87" s="7"/>
      <c r="B87" s="29"/>
      <c r="C87" s="29"/>
      <c r="D87" s="7"/>
      <c r="E87" s="7"/>
      <c r="F87" s="7"/>
      <c r="G87" s="7"/>
      <c r="H87" s="7"/>
      <c r="I87" s="6"/>
      <c r="L87" s="6"/>
      <c r="M87" s="7"/>
    </row>
    <row r="89" spans="1:16" ht="18.75" x14ac:dyDescent="0.4">
      <c r="A89" s="31"/>
      <c r="B89" s="30"/>
      <c r="C89" s="30"/>
      <c r="D89" s="30"/>
      <c r="E89" s="30"/>
      <c r="F89" s="30"/>
      <c r="G89" s="30"/>
      <c r="H89" s="34"/>
    </row>
    <row r="90" spans="1:16" ht="18.75" x14ac:dyDescent="0.4">
      <c r="A90" s="31"/>
      <c r="B90" s="31"/>
      <c r="C90" s="31"/>
      <c r="D90" s="31"/>
      <c r="E90" s="31"/>
      <c r="F90" s="31"/>
      <c r="G90" s="31"/>
      <c r="H90" s="31"/>
    </row>
    <row r="91" spans="1:16" ht="18.75" x14ac:dyDescent="0.4">
      <c r="A91" s="31"/>
      <c r="B91" s="31"/>
      <c r="C91" s="31"/>
      <c r="D91" s="31"/>
      <c r="E91" s="31"/>
      <c r="F91" s="31"/>
      <c r="G91" s="31"/>
      <c r="H91" s="31"/>
    </row>
    <row r="92" spans="1:16" ht="18.75" x14ac:dyDescent="0.4">
      <c r="A92" s="31"/>
      <c r="B92" s="31"/>
      <c r="C92" s="31"/>
      <c r="D92" s="31"/>
      <c r="E92" s="31"/>
      <c r="F92" s="31"/>
      <c r="G92" s="31"/>
      <c r="H92" s="31"/>
    </row>
    <row r="96" spans="1:16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112" spans="1:13" ht="19.5" x14ac:dyDescent="0.4">
      <c r="A112" s="7"/>
      <c r="B112" s="29"/>
      <c r="C112" s="29"/>
      <c r="D112" s="7"/>
      <c r="E112" s="7"/>
      <c r="F112" s="7"/>
      <c r="G112" s="7"/>
      <c r="H112" s="7"/>
      <c r="K112" s="6"/>
      <c r="L112" s="6"/>
      <c r="M112" s="7"/>
    </row>
    <row r="114" spans="1:16" ht="18.75" x14ac:dyDescent="0.4">
      <c r="A114" s="31"/>
      <c r="B114" s="30"/>
      <c r="C114" s="30"/>
      <c r="D114" s="30"/>
      <c r="E114" s="30"/>
      <c r="F114" s="30"/>
      <c r="G114" s="30"/>
      <c r="H114" s="30"/>
    </row>
    <row r="115" spans="1:16" ht="18.75" x14ac:dyDescent="0.4">
      <c r="A115" s="31"/>
      <c r="B115" s="31"/>
      <c r="C115" s="31"/>
      <c r="D115" s="31"/>
      <c r="E115" s="31"/>
      <c r="F115" s="31"/>
      <c r="G115" s="31"/>
      <c r="H115" s="31"/>
    </row>
    <row r="116" spans="1:16" ht="18.75" x14ac:dyDescent="0.4">
      <c r="A116" s="31"/>
      <c r="B116" s="31"/>
      <c r="C116" s="31"/>
      <c r="D116" s="31"/>
      <c r="E116" s="31"/>
      <c r="F116" s="31"/>
      <c r="G116" s="31"/>
      <c r="H116" s="31"/>
    </row>
    <row r="117" spans="1:16" ht="18.75" x14ac:dyDescent="0.4">
      <c r="A117" s="31"/>
      <c r="B117" s="31"/>
      <c r="C117" s="31"/>
      <c r="D117" s="31"/>
      <c r="E117" s="31"/>
      <c r="F117" s="31"/>
      <c r="G117" s="31"/>
      <c r="H117" s="31"/>
    </row>
    <row r="120" spans="1:16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</row>
    <row r="136" spans="1:16" ht="19.5" x14ac:dyDescent="0.4">
      <c r="A136" s="7"/>
      <c r="B136" s="29"/>
      <c r="C136" s="29"/>
      <c r="D136" s="7"/>
      <c r="E136" s="7"/>
      <c r="F136" s="7"/>
      <c r="G136" s="7"/>
      <c r="H136" s="7"/>
      <c r="K136" s="6"/>
      <c r="L136" s="6"/>
      <c r="M136" s="7"/>
    </row>
    <row r="138" spans="1:16" ht="18.75" x14ac:dyDescent="0.4">
      <c r="A138" s="31"/>
      <c r="B138" s="30"/>
      <c r="C138" s="30"/>
      <c r="D138" s="30"/>
      <c r="E138" s="30"/>
      <c r="F138" s="30"/>
      <c r="G138" s="30"/>
      <c r="H138" s="30"/>
    </row>
    <row r="139" spans="1:16" ht="18.75" x14ac:dyDescent="0.4">
      <c r="A139" s="31"/>
      <c r="B139" s="31"/>
      <c r="C139" s="31"/>
      <c r="D139" s="31"/>
      <c r="E139" s="31"/>
      <c r="F139" s="31"/>
      <c r="G139" s="31"/>
      <c r="H139" s="31"/>
    </row>
    <row r="140" spans="1:16" ht="18.75" x14ac:dyDescent="0.4">
      <c r="A140" s="31"/>
      <c r="B140" s="31"/>
      <c r="C140" s="31"/>
      <c r="D140" s="31"/>
      <c r="E140" s="31"/>
      <c r="F140" s="31"/>
      <c r="G140" s="31"/>
      <c r="H140" s="31"/>
    </row>
    <row r="141" spans="1:16" ht="18.75" x14ac:dyDescent="0.4">
      <c r="A141" s="31"/>
      <c r="B141" s="31"/>
      <c r="C141" s="31"/>
      <c r="D141" s="31"/>
      <c r="E141" s="31"/>
      <c r="F141" s="31"/>
      <c r="G141" s="31"/>
      <c r="H141" s="31"/>
    </row>
    <row r="143" spans="1:16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</row>
    <row r="153" spans="1:4" ht="18.75" x14ac:dyDescent="0.3">
      <c r="A153" s="32"/>
      <c r="B153" s="32"/>
      <c r="C153" s="32"/>
      <c r="D153" s="32"/>
    </row>
    <row r="154" spans="1:4" ht="18.75" x14ac:dyDescent="0.3">
      <c r="A154" s="32"/>
      <c r="B154" s="32"/>
      <c r="C154" s="32"/>
      <c r="D154" s="32"/>
    </row>
    <row r="185" spans="1:16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</row>
    <row r="220" spans="1:13" ht="19.5" x14ac:dyDescent="0.4">
      <c r="A220" s="7"/>
      <c r="B220" s="29"/>
      <c r="C220" s="29"/>
      <c r="D220" s="7"/>
      <c r="E220" s="7"/>
      <c r="F220" s="7"/>
      <c r="G220" s="7"/>
      <c r="H220" s="7"/>
      <c r="K220" s="6"/>
      <c r="L220" s="6"/>
      <c r="M220" s="7"/>
    </row>
    <row r="222" spans="1:13" x14ac:dyDescent="0.25">
      <c r="A222" s="43"/>
      <c r="B222" s="44"/>
      <c r="C222" s="44"/>
      <c r="D222" s="44"/>
      <c r="E222" s="45"/>
      <c r="F222" s="45"/>
      <c r="G222" s="45"/>
      <c r="H222" s="45"/>
    </row>
    <row r="223" spans="1:13" ht="15.75" x14ac:dyDescent="0.3">
      <c r="B223" s="17"/>
      <c r="C223" s="17"/>
      <c r="D223" s="17"/>
      <c r="E223" s="17"/>
      <c r="F223" s="17"/>
      <c r="G223" s="17"/>
      <c r="H223" s="17"/>
    </row>
    <row r="224" spans="1:13" ht="15.75" x14ac:dyDescent="0.3">
      <c r="B224" s="17"/>
      <c r="C224" s="17"/>
      <c r="D224" s="17"/>
      <c r="E224" s="17"/>
      <c r="F224" s="17"/>
      <c r="G224" s="17"/>
      <c r="H224" s="17"/>
    </row>
    <row r="225" spans="1:16" ht="15.75" x14ac:dyDescent="0.3">
      <c r="B225" s="17"/>
      <c r="C225" s="17"/>
      <c r="D225" s="17"/>
      <c r="E225" s="17"/>
      <c r="F225" s="17"/>
      <c r="G225" s="17"/>
      <c r="H225" s="17"/>
    </row>
    <row r="229" spans="1:16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</row>
    <row r="264" spans="1:16" ht="19.5" x14ac:dyDescent="0.4">
      <c r="A264" s="7"/>
      <c r="B264" s="29"/>
      <c r="C264" s="29"/>
      <c r="D264" s="7"/>
      <c r="E264" s="7"/>
      <c r="F264" s="7"/>
      <c r="G264" s="7"/>
      <c r="H264" s="7"/>
      <c r="K264" s="6"/>
      <c r="L264" s="6"/>
      <c r="M264" s="7"/>
    </row>
    <row r="266" spans="1:16" x14ac:dyDescent="0.25">
      <c r="B266" s="26"/>
      <c r="C266" s="26"/>
      <c r="D266" s="26"/>
      <c r="E266" s="30"/>
      <c r="F266" s="30"/>
      <c r="G266" s="30"/>
      <c r="H266" s="30"/>
    </row>
    <row r="267" spans="1:16" ht="15.75" x14ac:dyDescent="0.3">
      <c r="B267" s="17"/>
      <c r="C267" s="17"/>
      <c r="D267" s="17"/>
      <c r="E267" s="17"/>
      <c r="F267" s="17"/>
      <c r="G267" s="17"/>
      <c r="H267" s="17"/>
    </row>
    <row r="268" spans="1:16" ht="15.75" x14ac:dyDescent="0.3">
      <c r="B268" s="17"/>
      <c r="C268" s="17"/>
      <c r="D268" s="17"/>
      <c r="E268" s="17"/>
      <c r="F268" s="17"/>
      <c r="G268" s="17"/>
      <c r="H268" s="17"/>
    </row>
    <row r="269" spans="1:16" ht="15.75" x14ac:dyDescent="0.3">
      <c r="B269" s="17"/>
      <c r="C269" s="17"/>
      <c r="D269" s="17"/>
      <c r="E269" s="17"/>
      <c r="F269" s="17"/>
      <c r="G269" s="17"/>
      <c r="H269" s="17"/>
    </row>
    <row r="272" spans="1:16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</row>
    <row r="288" spans="1:13" ht="19.5" x14ac:dyDescent="0.4">
      <c r="A288" s="7"/>
      <c r="B288" s="29"/>
      <c r="C288" s="29"/>
      <c r="D288" s="7"/>
      <c r="E288" s="7"/>
      <c r="F288" s="7"/>
      <c r="G288" s="7"/>
      <c r="H288" s="7"/>
      <c r="K288" s="6"/>
      <c r="L288" s="6"/>
      <c r="M288" s="7"/>
    </row>
    <row r="290" spans="1:9" x14ac:dyDescent="0.25">
      <c r="A290" s="30"/>
      <c r="B290" s="30"/>
      <c r="C290" s="30"/>
      <c r="D290" s="26"/>
      <c r="E290" s="26"/>
      <c r="F290" s="26"/>
      <c r="G290" s="26"/>
      <c r="H290" s="26"/>
    </row>
    <row r="291" spans="1:9" ht="15.75" x14ac:dyDescent="0.3">
      <c r="A291" s="17"/>
      <c r="B291" s="17"/>
      <c r="C291" s="17"/>
      <c r="D291" s="17"/>
      <c r="E291" s="17"/>
      <c r="F291" s="46"/>
      <c r="G291" s="18"/>
      <c r="H291" s="47"/>
      <c r="I291" s="16"/>
    </row>
    <row r="292" spans="1:9" ht="15.75" x14ac:dyDescent="0.3">
      <c r="A292" s="17"/>
      <c r="B292" s="17"/>
      <c r="C292" s="17"/>
      <c r="D292" s="17"/>
      <c r="E292" s="17"/>
      <c r="F292" s="18"/>
      <c r="G292" s="18"/>
      <c r="H292" s="16"/>
      <c r="I292" s="16"/>
    </row>
    <row r="293" spans="1:9" ht="15.75" x14ac:dyDescent="0.3">
      <c r="A293" s="17"/>
      <c r="B293" s="17"/>
      <c r="C293" s="17"/>
      <c r="D293" s="17"/>
      <c r="E293" s="17"/>
      <c r="F293" s="18"/>
      <c r="G293" s="18"/>
      <c r="H293" s="16"/>
      <c r="I293" s="16"/>
    </row>
    <row r="296" spans="1:9" ht="15.75" x14ac:dyDescent="0.25">
      <c r="D296" s="28"/>
    </row>
    <row r="313" spans="1:13" ht="19.5" x14ac:dyDescent="0.4">
      <c r="A313" s="7"/>
      <c r="B313" s="29"/>
      <c r="C313" s="29"/>
      <c r="D313" s="7"/>
      <c r="E313" s="7"/>
      <c r="F313" s="7"/>
      <c r="G313" s="7"/>
      <c r="H313" s="7"/>
      <c r="I313" s="6"/>
      <c r="L313" s="6"/>
      <c r="M313" s="7"/>
    </row>
    <row r="315" spans="1:13" x14ac:dyDescent="0.25">
      <c r="B315" s="30"/>
      <c r="C315" s="30"/>
      <c r="D315" s="30"/>
      <c r="E315" s="30"/>
    </row>
    <row r="316" spans="1:13" x14ac:dyDescent="0.25">
      <c r="B316" s="30"/>
      <c r="C316" s="30"/>
      <c r="D316" s="30"/>
      <c r="E316" s="30"/>
    </row>
    <row r="317" spans="1:13" x14ac:dyDescent="0.25">
      <c r="B317" s="30"/>
      <c r="C317" s="30"/>
      <c r="D317" s="30"/>
      <c r="E317" s="30"/>
    </row>
    <row r="318" spans="1:13" x14ac:dyDescent="0.25">
      <c r="B318" s="30"/>
      <c r="C318" s="30"/>
      <c r="D318" s="30"/>
      <c r="E318" s="30"/>
    </row>
    <row r="321" spans="4:4" ht="15.75" x14ac:dyDescent="0.25">
      <c r="D321" s="2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78695-0CC0-4B87-8E72-6ED95F2B9DD4}">
  <dimension ref="A9:S321"/>
  <sheetViews>
    <sheetView workbookViewId="0"/>
  </sheetViews>
  <sheetFormatPr defaultRowHeight="15" x14ac:dyDescent="0.25"/>
  <cols>
    <col min="8" max="8" width="13.85546875" bestFit="1" customWidth="1"/>
    <col min="19" max="19" width="9.85546875" customWidth="1"/>
  </cols>
  <sheetData>
    <row r="9" spans="1:1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  <c r="S9" s="2"/>
    </row>
    <row r="12" spans="1:19" ht="21" x14ac:dyDescent="0.35">
      <c r="B12" s="3" t="s">
        <v>64</v>
      </c>
    </row>
    <row r="22" spans="1:17" ht="19.5" x14ac:dyDescent="0.4">
      <c r="A22" s="4"/>
      <c r="B22" s="5" t="s">
        <v>1</v>
      </c>
      <c r="C22" s="5"/>
      <c r="D22" s="4"/>
      <c r="E22" s="4"/>
      <c r="F22" s="4"/>
      <c r="G22" s="4"/>
      <c r="H22" s="4"/>
    </row>
    <row r="24" spans="1:17" ht="18.75" x14ac:dyDescent="0.4">
      <c r="A24" s="31"/>
      <c r="B24" s="9" t="s">
        <v>18</v>
      </c>
      <c r="C24" s="10" t="s">
        <v>19</v>
      </c>
      <c r="D24" s="11" t="s">
        <v>20</v>
      </c>
      <c r="E24" s="36" t="s">
        <v>21</v>
      </c>
      <c r="F24" s="37" t="s">
        <v>65</v>
      </c>
      <c r="G24" s="51" t="s">
        <v>66</v>
      </c>
      <c r="H24" s="9" t="s">
        <v>67</v>
      </c>
      <c r="I24" s="7"/>
      <c r="J24" s="7"/>
      <c r="P24" s="7"/>
    </row>
    <row r="25" spans="1:17" ht="18.75" x14ac:dyDescent="0.4">
      <c r="A25" s="31" t="s">
        <v>68</v>
      </c>
      <c r="B25" s="13">
        <f>1*12</f>
        <v>12</v>
      </c>
      <c r="C25" s="14">
        <f>B25+B26+B27</f>
        <v>30</v>
      </c>
      <c r="D25" s="15">
        <v>1.05</v>
      </c>
      <c r="E25" s="38">
        <f>D25/C25</f>
        <v>3.5000000000000003E-2</v>
      </c>
      <c r="F25" s="39">
        <v>250</v>
      </c>
      <c r="G25" s="52">
        <f>F25/1000</f>
        <v>0.25</v>
      </c>
      <c r="H25" s="13">
        <f>E25/G25</f>
        <v>0.14000000000000001</v>
      </c>
    </row>
    <row r="26" spans="1:17" ht="18.75" x14ac:dyDescent="0.4">
      <c r="A26" s="31" t="s">
        <v>69</v>
      </c>
      <c r="B26" s="13">
        <f>2*1</f>
        <v>2</v>
      </c>
      <c r="C26" s="14"/>
      <c r="D26" s="15"/>
      <c r="E26" s="38"/>
      <c r="F26" s="39"/>
      <c r="G26" s="52"/>
      <c r="H26" s="13"/>
      <c r="I26" s="34"/>
      <c r="J26" s="34"/>
    </row>
    <row r="27" spans="1:17" ht="18.75" x14ac:dyDescent="0.4">
      <c r="A27" s="31" t="s">
        <v>70</v>
      </c>
      <c r="B27" s="13">
        <f>1*16</f>
        <v>16</v>
      </c>
      <c r="C27" s="14"/>
      <c r="D27" s="15"/>
      <c r="E27" s="38"/>
      <c r="F27" s="39"/>
      <c r="G27" s="52"/>
      <c r="H27" s="13"/>
      <c r="I27" s="35"/>
      <c r="J27" s="35"/>
    </row>
    <row r="28" spans="1:17" ht="19.5" x14ac:dyDescent="0.4">
      <c r="A28" s="50"/>
      <c r="B28" s="35"/>
      <c r="C28" s="35"/>
      <c r="D28" s="35"/>
      <c r="E28" s="35"/>
      <c r="F28" s="35"/>
      <c r="G28" s="35"/>
      <c r="H28" s="35"/>
      <c r="I28" s="35"/>
      <c r="J28" s="35"/>
    </row>
    <row r="30" spans="1:17" ht="18.75" x14ac:dyDescent="0.3">
      <c r="B30" s="19" t="s">
        <v>6</v>
      </c>
      <c r="C30" s="20"/>
      <c r="D30" s="20"/>
    </row>
    <row r="31" spans="1:17" ht="15.75" x14ac:dyDescent="0.25">
      <c r="A31" s="7"/>
      <c r="B31" s="21" t="s">
        <v>71</v>
      </c>
      <c r="C31" s="22" t="s">
        <v>72</v>
      </c>
      <c r="D31" s="22"/>
      <c r="E31" s="22"/>
      <c r="F31" s="23"/>
      <c r="G31" s="7"/>
      <c r="H31" s="7"/>
      <c r="I31" s="7"/>
      <c r="J31" s="7"/>
      <c r="P31" s="7"/>
      <c r="Q31" s="7"/>
    </row>
    <row r="32" spans="1:17" ht="19.5" x14ac:dyDescent="0.4">
      <c r="B32" s="21" t="s">
        <v>73</v>
      </c>
      <c r="C32" s="22" t="s">
        <v>74</v>
      </c>
      <c r="D32" s="22"/>
      <c r="E32" s="22"/>
      <c r="F32" s="53"/>
    </row>
    <row r="33" spans="1:19" ht="15.75" x14ac:dyDescent="0.25">
      <c r="B33" s="21" t="s">
        <v>75</v>
      </c>
      <c r="C33" s="22" t="s">
        <v>76</v>
      </c>
      <c r="D33" s="22"/>
      <c r="E33" s="22"/>
      <c r="F33" s="23"/>
    </row>
    <row r="34" spans="1:19" ht="18.75" x14ac:dyDescent="0.35">
      <c r="B34" s="24" t="s">
        <v>77</v>
      </c>
      <c r="C34" s="25" t="s">
        <v>78</v>
      </c>
      <c r="D34" s="25"/>
      <c r="E34" s="25"/>
      <c r="F34" s="23"/>
    </row>
    <row r="35" spans="1:19" ht="18.75" x14ac:dyDescent="0.35">
      <c r="B35" s="21" t="s">
        <v>79</v>
      </c>
      <c r="C35" s="22" t="s">
        <v>80</v>
      </c>
      <c r="D35" s="22"/>
      <c r="E35" s="22"/>
      <c r="F35" s="23"/>
    </row>
    <row r="36" spans="1:19" ht="18.75" x14ac:dyDescent="0.35">
      <c r="B36" s="21" t="s">
        <v>81</v>
      </c>
      <c r="C36" s="22" t="s">
        <v>82</v>
      </c>
      <c r="D36" s="22"/>
      <c r="E36" s="22"/>
      <c r="F36" s="23"/>
    </row>
    <row r="37" spans="1:19" ht="15.75" x14ac:dyDescent="0.25">
      <c r="B37" s="21" t="s">
        <v>83</v>
      </c>
      <c r="C37" s="22" t="s">
        <v>84</v>
      </c>
      <c r="D37" s="22"/>
      <c r="E37" s="22"/>
      <c r="F37" s="23"/>
    </row>
    <row r="38" spans="1:19" ht="15.75" x14ac:dyDescent="0.25">
      <c r="B38" s="24" t="s">
        <v>85</v>
      </c>
      <c r="C38" s="25" t="s">
        <v>86</v>
      </c>
      <c r="D38" s="25"/>
      <c r="E38" s="25"/>
      <c r="F38" s="23"/>
    </row>
    <row r="39" spans="1:19" ht="18.75" x14ac:dyDescent="0.35">
      <c r="B39" s="24" t="s">
        <v>87</v>
      </c>
      <c r="C39" s="25" t="s">
        <v>88</v>
      </c>
      <c r="D39" s="25"/>
      <c r="E39" s="25"/>
      <c r="F39" s="40"/>
    </row>
    <row r="42" spans="1:1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55" spans="1:16" ht="19.5" x14ac:dyDescent="0.4">
      <c r="A55" s="7"/>
      <c r="G55" s="7"/>
      <c r="H55" s="7"/>
      <c r="I55" s="7"/>
      <c r="K55" s="6"/>
      <c r="L55" s="6"/>
      <c r="M55" s="7"/>
    </row>
    <row r="57" spans="1:16" ht="18.75" x14ac:dyDescent="0.4">
      <c r="A57" s="31"/>
      <c r="B57" s="30"/>
      <c r="C57" s="30"/>
      <c r="D57" s="30"/>
      <c r="E57" s="30"/>
      <c r="F57" s="30"/>
      <c r="G57" s="30"/>
      <c r="H57" s="30"/>
    </row>
    <row r="58" spans="1:16" ht="18.75" x14ac:dyDescent="0.4">
      <c r="A58" s="31"/>
      <c r="B58" s="31"/>
      <c r="C58" s="31"/>
      <c r="D58" s="31"/>
      <c r="E58" s="31"/>
      <c r="F58" s="31"/>
      <c r="G58" s="31"/>
      <c r="H58" s="31"/>
    </row>
    <row r="59" spans="1:16" ht="18.75" x14ac:dyDescent="0.4">
      <c r="A59" s="31"/>
      <c r="B59" s="31"/>
      <c r="C59" s="31"/>
      <c r="D59" s="31"/>
      <c r="E59" s="31"/>
      <c r="F59" s="31"/>
      <c r="G59" s="31"/>
      <c r="H59" s="31"/>
    </row>
    <row r="60" spans="1:16" ht="18.75" x14ac:dyDescent="0.4">
      <c r="A60" s="31"/>
      <c r="B60" s="31"/>
      <c r="C60" s="31"/>
      <c r="D60" s="31"/>
      <c r="E60" s="31"/>
      <c r="F60" s="31"/>
      <c r="G60" s="31"/>
      <c r="H60" s="31"/>
    </row>
    <row r="63" spans="1:16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87" spans="1:16" ht="19.5" x14ac:dyDescent="0.4">
      <c r="A87" s="7"/>
      <c r="B87" s="29"/>
      <c r="C87" s="29"/>
      <c r="D87" s="7"/>
      <c r="E87" s="7"/>
      <c r="F87" s="7"/>
      <c r="G87" s="7"/>
      <c r="H87" s="7"/>
      <c r="I87" s="6"/>
      <c r="L87" s="6"/>
      <c r="M87" s="7"/>
    </row>
    <row r="89" spans="1:16" ht="18.75" x14ac:dyDescent="0.4">
      <c r="A89" s="31"/>
      <c r="B89" s="30"/>
      <c r="C89" s="30"/>
      <c r="D89" s="30"/>
      <c r="E89" s="30"/>
      <c r="F89" s="30"/>
      <c r="G89" s="30"/>
      <c r="H89" s="34"/>
    </row>
    <row r="90" spans="1:16" ht="18.75" x14ac:dyDescent="0.4">
      <c r="A90" s="31"/>
      <c r="B90" s="31"/>
      <c r="C90" s="31"/>
      <c r="D90" s="31"/>
      <c r="E90" s="31"/>
      <c r="F90" s="31"/>
      <c r="G90" s="31"/>
      <c r="H90" s="31"/>
    </row>
    <row r="91" spans="1:16" ht="18.75" x14ac:dyDescent="0.4">
      <c r="A91" s="31"/>
      <c r="B91" s="31"/>
      <c r="C91" s="31"/>
      <c r="D91" s="31"/>
      <c r="E91" s="31"/>
      <c r="F91" s="31"/>
      <c r="G91" s="31"/>
      <c r="H91" s="31"/>
    </row>
    <row r="92" spans="1:16" ht="18.75" x14ac:dyDescent="0.4">
      <c r="A92" s="31"/>
      <c r="B92" s="31"/>
      <c r="C92" s="31"/>
      <c r="D92" s="31"/>
      <c r="E92" s="31"/>
      <c r="F92" s="31"/>
      <c r="G92" s="31"/>
      <c r="H92" s="31"/>
    </row>
    <row r="96" spans="1:16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120" spans="1:16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</row>
    <row r="136" spans="1:16" ht="19.5" x14ac:dyDescent="0.4">
      <c r="A136" s="7"/>
      <c r="B136" s="29"/>
      <c r="C136" s="29"/>
      <c r="D136" s="7"/>
      <c r="E136" s="7"/>
      <c r="F136" s="7"/>
      <c r="G136" s="7"/>
      <c r="H136" s="7"/>
      <c r="K136" s="6"/>
      <c r="L136" s="6"/>
      <c r="M136" s="7"/>
    </row>
    <row r="138" spans="1:16" ht="18.75" x14ac:dyDescent="0.4">
      <c r="A138" s="31"/>
      <c r="B138" s="30"/>
      <c r="C138" s="30"/>
      <c r="D138" s="30"/>
      <c r="E138" s="30"/>
      <c r="F138" s="30"/>
      <c r="G138" s="30"/>
      <c r="H138" s="30"/>
    </row>
    <row r="139" spans="1:16" ht="18.75" x14ac:dyDescent="0.4">
      <c r="A139" s="31"/>
      <c r="B139" s="31"/>
      <c r="C139" s="31"/>
      <c r="D139" s="31"/>
      <c r="E139" s="31"/>
      <c r="F139" s="31"/>
      <c r="G139" s="31"/>
      <c r="H139" s="31"/>
    </row>
    <row r="140" spans="1:16" ht="18.75" x14ac:dyDescent="0.4">
      <c r="A140" s="31"/>
      <c r="B140" s="31"/>
      <c r="C140" s="31"/>
      <c r="D140" s="31"/>
      <c r="E140" s="31"/>
      <c r="F140" s="31"/>
      <c r="G140" s="31"/>
      <c r="H140" s="31"/>
    </row>
    <row r="141" spans="1:16" ht="18.75" x14ac:dyDescent="0.4">
      <c r="A141" s="31"/>
      <c r="B141" s="31"/>
      <c r="C141" s="31"/>
      <c r="D141" s="31"/>
      <c r="E141" s="31"/>
      <c r="F141" s="31"/>
      <c r="G141" s="31"/>
      <c r="H141" s="31"/>
    </row>
    <row r="143" spans="1:16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</row>
    <row r="153" spans="1:4" ht="18.75" x14ac:dyDescent="0.3">
      <c r="A153" s="32"/>
      <c r="B153" s="32"/>
      <c r="C153" s="32"/>
      <c r="D153" s="32"/>
    </row>
    <row r="154" spans="1:4" ht="18.75" x14ac:dyDescent="0.3">
      <c r="A154" s="32"/>
      <c r="B154" s="32"/>
      <c r="C154" s="32"/>
      <c r="D154" s="32"/>
    </row>
    <row r="176" spans="1:13" ht="19.5" x14ac:dyDescent="0.4">
      <c r="A176" s="7"/>
      <c r="B176" s="29"/>
      <c r="C176" s="29"/>
      <c r="D176" s="7"/>
      <c r="E176" s="7"/>
      <c r="F176" s="7"/>
      <c r="G176" s="7"/>
      <c r="H176" s="7"/>
      <c r="K176" s="6"/>
      <c r="L176" s="6"/>
      <c r="M176" s="7"/>
    </row>
    <row r="178" spans="1:16" x14ac:dyDescent="0.25">
      <c r="B178" s="30"/>
      <c r="C178" s="30"/>
      <c r="D178" s="30"/>
      <c r="E178" s="30"/>
      <c r="F178" s="30"/>
      <c r="G178" s="30"/>
      <c r="H178" s="30"/>
    </row>
    <row r="179" spans="1:16" ht="15.75" x14ac:dyDescent="0.3">
      <c r="B179" s="17"/>
      <c r="C179" s="17"/>
      <c r="D179" s="17"/>
      <c r="E179" s="17"/>
      <c r="F179" s="17"/>
      <c r="G179" s="17"/>
      <c r="H179" s="17"/>
    </row>
    <row r="180" spans="1:16" ht="15.75" x14ac:dyDescent="0.3">
      <c r="B180" s="17"/>
      <c r="C180" s="17"/>
      <c r="D180" s="17"/>
      <c r="E180" s="17"/>
      <c r="F180" s="17"/>
      <c r="G180" s="17"/>
      <c r="H180" s="17"/>
    </row>
    <row r="181" spans="1:16" ht="15.75" x14ac:dyDescent="0.3">
      <c r="B181" s="17"/>
      <c r="C181" s="17"/>
      <c r="D181" s="17"/>
      <c r="E181" s="17"/>
      <c r="F181" s="17"/>
      <c r="G181" s="17"/>
      <c r="H181" s="17"/>
    </row>
    <row r="185" spans="1:16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</row>
    <row r="220" spans="1:13" ht="19.5" x14ac:dyDescent="0.4">
      <c r="A220" s="7"/>
      <c r="B220" s="29"/>
      <c r="C220" s="29"/>
      <c r="D220" s="7"/>
      <c r="E220" s="7"/>
      <c r="F220" s="7"/>
      <c r="G220" s="7"/>
      <c r="H220" s="7"/>
      <c r="K220" s="6"/>
      <c r="L220" s="6"/>
      <c r="M220" s="7"/>
    </row>
    <row r="222" spans="1:13" x14ac:dyDescent="0.25">
      <c r="A222" s="43"/>
      <c r="B222" s="44"/>
      <c r="C222" s="44"/>
      <c r="D222" s="44"/>
      <c r="E222" s="45"/>
      <c r="F222" s="45"/>
      <c r="G222" s="45"/>
      <c r="H222" s="45"/>
    </row>
    <row r="223" spans="1:13" ht="15.75" x14ac:dyDescent="0.3">
      <c r="B223" s="17"/>
      <c r="C223" s="17"/>
      <c r="D223" s="17"/>
      <c r="E223" s="17"/>
      <c r="F223" s="17"/>
      <c r="G223" s="17"/>
      <c r="H223" s="17"/>
    </row>
    <row r="224" spans="1:13" ht="15.75" x14ac:dyDescent="0.3">
      <c r="B224" s="17"/>
      <c r="C224" s="17"/>
      <c r="D224" s="17"/>
      <c r="E224" s="17"/>
      <c r="F224" s="17"/>
      <c r="G224" s="17"/>
      <c r="H224" s="17"/>
    </row>
    <row r="225" spans="1:16" ht="15.75" x14ac:dyDescent="0.3">
      <c r="B225" s="17"/>
      <c r="C225" s="17"/>
      <c r="D225" s="17"/>
      <c r="E225" s="17"/>
      <c r="F225" s="17"/>
      <c r="G225" s="17"/>
      <c r="H225" s="17"/>
    </row>
    <row r="229" spans="1:16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</row>
    <row r="264" spans="1:16" ht="19.5" x14ac:dyDescent="0.4">
      <c r="A264" s="7"/>
      <c r="B264" s="29"/>
      <c r="C264" s="29"/>
      <c r="D264" s="7"/>
      <c r="E264" s="7"/>
      <c r="F264" s="7"/>
      <c r="G264" s="7"/>
      <c r="H264" s="7"/>
      <c r="K264" s="6"/>
      <c r="L264" s="6"/>
      <c r="M264" s="7"/>
    </row>
    <row r="266" spans="1:16" x14ac:dyDescent="0.25">
      <c r="B266" s="26"/>
      <c r="C266" s="26"/>
      <c r="D266" s="26"/>
      <c r="E266" s="30"/>
      <c r="F266" s="30"/>
      <c r="G266" s="30"/>
      <c r="H266" s="30"/>
    </row>
    <row r="267" spans="1:16" ht="15.75" x14ac:dyDescent="0.3">
      <c r="B267" s="17"/>
      <c r="C267" s="17"/>
      <c r="D267" s="17"/>
      <c r="E267" s="17"/>
      <c r="F267" s="17"/>
      <c r="G267" s="17"/>
      <c r="H267" s="17"/>
    </row>
    <row r="268" spans="1:16" ht="15.75" x14ac:dyDescent="0.3">
      <c r="B268" s="17"/>
      <c r="C268" s="17"/>
      <c r="D268" s="17"/>
      <c r="E268" s="17"/>
      <c r="F268" s="17"/>
      <c r="G268" s="17"/>
      <c r="H268" s="17"/>
    </row>
    <row r="269" spans="1:16" ht="15.75" x14ac:dyDescent="0.3">
      <c r="B269" s="17"/>
      <c r="C269" s="17"/>
      <c r="D269" s="17"/>
      <c r="E269" s="17"/>
      <c r="F269" s="17"/>
      <c r="G269" s="17"/>
      <c r="H269" s="17"/>
    </row>
    <row r="272" spans="1:16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</row>
    <row r="288" spans="1:13" ht="19.5" x14ac:dyDescent="0.4">
      <c r="A288" s="7"/>
      <c r="B288" s="29"/>
      <c r="C288" s="29"/>
      <c r="D288" s="7"/>
      <c r="E288" s="7"/>
      <c r="F288" s="7"/>
      <c r="G288" s="7"/>
      <c r="H288" s="7"/>
      <c r="K288" s="6"/>
      <c r="L288" s="6"/>
      <c r="M288" s="7"/>
    </row>
    <row r="290" spans="1:9" x14ac:dyDescent="0.25">
      <c r="A290" s="30"/>
      <c r="B290" s="30"/>
      <c r="C290" s="30"/>
      <c r="D290" s="26"/>
      <c r="E290" s="26"/>
      <c r="F290" s="26"/>
      <c r="G290" s="26"/>
      <c r="H290" s="26"/>
    </row>
    <row r="291" spans="1:9" ht="15.75" x14ac:dyDescent="0.3">
      <c r="A291" s="17"/>
      <c r="B291" s="17"/>
      <c r="C291" s="17"/>
      <c r="D291" s="17"/>
      <c r="E291" s="17"/>
      <c r="F291" s="46"/>
      <c r="G291" s="18"/>
      <c r="H291" s="47"/>
      <c r="I291" s="16"/>
    </row>
    <row r="292" spans="1:9" ht="15.75" x14ac:dyDescent="0.3">
      <c r="A292" s="17"/>
      <c r="B292" s="17"/>
      <c r="C292" s="17"/>
      <c r="D292" s="17"/>
      <c r="E292" s="17"/>
      <c r="F292" s="18"/>
      <c r="G292" s="18"/>
      <c r="H292" s="16"/>
      <c r="I292" s="16"/>
    </row>
    <row r="293" spans="1:9" ht="15.75" x14ac:dyDescent="0.3">
      <c r="A293" s="17"/>
      <c r="B293" s="17"/>
      <c r="C293" s="17"/>
      <c r="D293" s="17"/>
      <c r="E293" s="17"/>
      <c r="F293" s="18"/>
      <c r="G293" s="18"/>
      <c r="H293" s="16"/>
      <c r="I293" s="16"/>
    </row>
    <row r="296" spans="1:9" ht="15.75" x14ac:dyDescent="0.25">
      <c r="D296" s="28"/>
    </row>
    <row r="313" spans="1:13" ht="19.5" x14ac:dyDescent="0.4">
      <c r="A313" s="7"/>
      <c r="B313" s="29"/>
      <c r="C313" s="29"/>
      <c r="D313" s="7"/>
      <c r="E313" s="7"/>
      <c r="F313" s="7"/>
      <c r="G313" s="7"/>
      <c r="H313" s="7"/>
      <c r="I313" s="6"/>
      <c r="L313" s="6"/>
      <c r="M313" s="7"/>
    </row>
    <row r="315" spans="1:13" x14ac:dyDescent="0.25">
      <c r="B315" s="30"/>
      <c r="C315" s="30"/>
      <c r="D315" s="30"/>
      <c r="E315" s="30"/>
    </row>
    <row r="316" spans="1:13" x14ac:dyDescent="0.25">
      <c r="B316" s="30"/>
      <c r="C316" s="30"/>
      <c r="D316" s="30"/>
      <c r="E316" s="30"/>
    </row>
    <row r="317" spans="1:13" x14ac:dyDescent="0.25">
      <c r="B317" s="30"/>
      <c r="C317" s="30"/>
      <c r="D317" s="30"/>
      <c r="E317" s="30"/>
    </row>
    <row r="318" spans="1:13" x14ac:dyDescent="0.25">
      <c r="B318" s="30"/>
      <c r="C318" s="30"/>
      <c r="D318" s="30"/>
      <c r="E318" s="30"/>
    </row>
    <row r="321" spans="4:4" ht="15.75" x14ac:dyDescent="0.25">
      <c r="D321" s="28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D9222-D90D-4AE0-872F-6B484367D301}">
  <dimension ref="A9:S321"/>
  <sheetViews>
    <sheetView workbookViewId="0"/>
  </sheetViews>
  <sheetFormatPr defaultRowHeight="15" x14ac:dyDescent="0.25"/>
  <cols>
    <col min="3" max="3" width="8.7109375" customWidth="1"/>
    <col min="5" max="5" width="12.28515625" customWidth="1"/>
    <col min="8" max="8" width="11.5703125" customWidth="1"/>
    <col min="10" max="10" width="11.5703125" customWidth="1"/>
    <col min="19" max="19" width="9.85546875" customWidth="1"/>
  </cols>
  <sheetData>
    <row r="9" spans="1:1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  <c r="S9" s="2"/>
    </row>
    <row r="12" spans="1:19" ht="21" x14ac:dyDescent="0.35">
      <c r="B12" s="3" t="s">
        <v>89</v>
      </c>
    </row>
    <row r="21" spans="1:17" ht="19.5" x14ac:dyDescent="0.4">
      <c r="A21" s="4"/>
      <c r="B21" s="5" t="s">
        <v>1</v>
      </c>
      <c r="C21" s="5"/>
      <c r="D21" s="4"/>
      <c r="E21" s="4"/>
      <c r="F21" s="4"/>
      <c r="G21" s="4"/>
      <c r="H21" s="4"/>
      <c r="I21" s="7"/>
      <c r="J21" s="7"/>
    </row>
    <row r="23" spans="1:17" ht="17.25" x14ac:dyDescent="0.3">
      <c r="B23" s="58" t="s">
        <v>90</v>
      </c>
      <c r="C23" s="58"/>
      <c r="D23" s="59" t="s">
        <v>91</v>
      </c>
      <c r="E23" s="59"/>
      <c r="F23" s="54" t="s">
        <v>92</v>
      </c>
      <c r="G23" s="54"/>
      <c r="H23" s="54"/>
      <c r="I23" s="55" t="s">
        <v>93</v>
      </c>
      <c r="J23" s="55"/>
    </row>
    <row r="24" spans="1:17" ht="19.5" x14ac:dyDescent="0.4">
      <c r="A24" s="50" t="s">
        <v>94</v>
      </c>
      <c r="B24" s="13">
        <f>1*14</f>
        <v>14</v>
      </c>
      <c r="C24" s="13"/>
      <c r="D24" s="14">
        <f>B24+B25</f>
        <v>17</v>
      </c>
      <c r="E24" s="14"/>
      <c r="F24" s="15">
        <v>1</v>
      </c>
      <c r="G24" s="15"/>
      <c r="H24" s="15"/>
      <c r="I24" s="38">
        <f>D24/F24</f>
        <v>17</v>
      </c>
      <c r="J24" s="38"/>
      <c r="K24" s="7"/>
    </row>
    <row r="25" spans="1:17" ht="19.5" x14ac:dyDescent="0.4">
      <c r="A25" s="50" t="s">
        <v>95</v>
      </c>
      <c r="B25" s="13">
        <f>3*1</f>
        <v>3</v>
      </c>
      <c r="C25" s="13"/>
      <c r="D25" s="14"/>
      <c r="E25" s="14"/>
      <c r="F25" s="15"/>
      <c r="G25" s="15"/>
      <c r="H25" s="15"/>
      <c r="I25" s="38"/>
      <c r="J25" s="38"/>
    </row>
    <row r="28" spans="1:17" ht="18.75" x14ac:dyDescent="0.3">
      <c r="B28" s="19" t="s">
        <v>6</v>
      </c>
      <c r="C28" s="20"/>
      <c r="D28" s="20"/>
    </row>
    <row r="29" spans="1:17" ht="15.75" x14ac:dyDescent="0.25">
      <c r="B29" s="21" t="s">
        <v>7</v>
      </c>
      <c r="C29" s="22" t="s">
        <v>96</v>
      </c>
      <c r="D29" s="22"/>
      <c r="E29" s="22"/>
      <c r="F29" s="23"/>
      <c r="G29" s="23"/>
    </row>
    <row r="30" spans="1:17" ht="15.75" x14ac:dyDescent="0.25">
      <c r="B30" s="21" t="s">
        <v>71</v>
      </c>
      <c r="C30" s="22" t="s">
        <v>97</v>
      </c>
      <c r="D30" s="22"/>
      <c r="E30" s="22"/>
      <c r="F30" s="23"/>
      <c r="G30" s="23"/>
    </row>
    <row r="31" spans="1:17" ht="18.75" x14ac:dyDescent="0.35">
      <c r="A31" s="7"/>
      <c r="B31" s="21" t="s">
        <v>98</v>
      </c>
      <c r="C31" s="22" t="s">
        <v>99</v>
      </c>
      <c r="D31" s="22"/>
      <c r="E31" s="22"/>
      <c r="F31" s="23"/>
      <c r="G31" s="23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ht="18.75" x14ac:dyDescent="0.35">
      <c r="B32" s="21" t="s">
        <v>100</v>
      </c>
      <c r="C32" s="22" t="s">
        <v>101</v>
      </c>
      <c r="D32" s="22"/>
      <c r="E32" s="22"/>
      <c r="F32" s="23"/>
      <c r="G32" s="23"/>
    </row>
    <row r="33" spans="1:19" ht="18.75" x14ac:dyDescent="0.35">
      <c r="B33" s="24" t="s">
        <v>102</v>
      </c>
      <c r="C33" s="25" t="s">
        <v>103</v>
      </c>
      <c r="D33" s="25"/>
      <c r="E33" s="25"/>
      <c r="F33" s="23"/>
      <c r="G33" s="23"/>
    </row>
    <row r="36" spans="1:19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55" spans="1:16" ht="19.5" x14ac:dyDescent="0.4">
      <c r="A55" s="7"/>
      <c r="B55" s="29"/>
      <c r="C55" s="29"/>
      <c r="D55" s="7"/>
      <c r="E55" s="7"/>
      <c r="F55" s="7"/>
      <c r="G55" s="7"/>
      <c r="H55" s="7"/>
      <c r="I55" s="7"/>
      <c r="K55" s="6"/>
      <c r="L55" s="6"/>
      <c r="M55" s="7"/>
    </row>
    <row r="57" spans="1:16" ht="18.75" x14ac:dyDescent="0.4">
      <c r="A57" s="31"/>
      <c r="B57" s="30"/>
      <c r="C57" s="30"/>
      <c r="D57" s="30"/>
      <c r="E57" s="30"/>
      <c r="F57" s="30"/>
      <c r="G57" s="30"/>
      <c r="H57" s="30"/>
    </row>
    <row r="58" spans="1:16" ht="18.75" x14ac:dyDescent="0.4">
      <c r="A58" s="31"/>
      <c r="B58" s="31"/>
      <c r="C58" s="31"/>
      <c r="D58" s="31"/>
      <c r="E58" s="31"/>
      <c r="F58" s="31"/>
      <c r="G58" s="31"/>
      <c r="H58" s="31"/>
    </row>
    <row r="59" spans="1:16" ht="18.75" x14ac:dyDescent="0.4">
      <c r="A59" s="31"/>
      <c r="B59" s="31"/>
      <c r="C59" s="31"/>
      <c r="D59" s="31"/>
      <c r="E59" s="31"/>
      <c r="F59" s="31"/>
      <c r="G59" s="31"/>
      <c r="H59" s="31"/>
    </row>
    <row r="60" spans="1:16" ht="18.75" x14ac:dyDescent="0.4">
      <c r="A60" s="31"/>
      <c r="B60" s="31"/>
      <c r="C60" s="31"/>
      <c r="D60" s="31"/>
      <c r="E60" s="31"/>
      <c r="F60" s="31"/>
      <c r="G60" s="31"/>
      <c r="H60" s="31"/>
    </row>
    <row r="63" spans="1:16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87" spans="1:16" ht="19.5" x14ac:dyDescent="0.4">
      <c r="A87" s="7"/>
      <c r="B87" s="29"/>
      <c r="C87" s="29"/>
      <c r="D87" s="7"/>
      <c r="E87" s="7"/>
      <c r="F87" s="7"/>
      <c r="G87" s="7"/>
      <c r="H87" s="7"/>
      <c r="I87" s="6"/>
      <c r="L87" s="6"/>
      <c r="M87" s="7"/>
    </row>
    <row r="89" spans="1:16" ht="18.75" x14ac:dyDescent="0.4">
      <c r="A89" s="31"/>
      <c r="B89" s="30"/>
      <c r="C89" s="30"/>
      <c r="D89" s="30"/>
      <c r="E89" s="30"/>
      <c r="F89" s="30"/>
      <c r="G89" s="30"/>
      <c r="H89" s="34"/>
    </row>
    <row r="90" spans="1:16" ht="18.75" x14ac:dyDescent="0.4">
      <c r="A90" s="31"/>
      <c r="B90" s="31"/>
      <c r="C90" s="31"/>
      <c r="D90" s="31"/>
      <c r="E90" s="31"/>
      <c r="F90" s="31"/>
      <c r="G90" s="31"/>
      <c r="H90" s="31"/>
    </row>
    <row r="91" spans="1:16" ht="18.75" x14ac:dyDescent="0.4">
      <c r="A91" s="31"/>
      <c r="B91" s="31"/>
      <c r="C91" s="31"/>
      <c r="D91" s="31"/>
      <c r="E91" s="31"/>
      <c r="F91" s="31"/>
      <c r="G91" s="31"/>
      <c r="H91" s="31"/>
    </row>
    <row r="92" spans="1:16" ht="18.75" x14ac:dyDescent="0.4">
      <c r="A92" s="31"/>
      <c r="B92" s="31"/>
      <c r="C92" s="31"/>
      <c r="D92" s="31"/>
      <c r="E92" s="31"/>
      <c r="F92" s="31"/>
      <c r="G92" s="31"/>
      <c r="H92" s="31"/>
    </row>
    <row r="96" spans="1:16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112" spans="1:13" ht="19.5" x14ac:dyDescent="0.4">
      <c r="A112" s="7"/>
      <c r="B112" s="29"/>
      <c r="C112" s="29"/>
      <c r="D112" s="7"/>
      <c r="E112" s="7"/>
      <c r="F112" s="7"/>
      <c r="G112" s="7"/>
      <c r="H112" s="7"/>
      <c r="K112" s="6"/>
      <c r="L112" s="6"/>
      <c r="M112" s="7"/>
    </row>
    <row r="114" spans="1:16" ht="18.75" x14ac:dyDescent="0.4">
      <c r="A114" s="31"/>
      <c r="B114" s="30"/>
      <c r="C114" s="30"/>
      <c r="D114" s="30"/>
      <c r="E114" s="30"/>
      <c r="F114" s="30"/>
      <c r="G114" s="30"/>
      <c r="H114" s="30"/>
    </row>
    <row r="115" spans="1:16" ht="18.75" x14ac:dyDescent="0.4">
      <c r="A115" s="31"/>
      <c r="B115" s="31"/>
      <c r="C115" s="31"/>
      <c r="D115" s="31"/>
      <c r="E115" s="31"/>
      <c r="F115" s="31"/>
      <c r="G115" s="31"/>
      <c r="H115" s="31"/>
    </row>
    <row r="116" spans="1:16" ht="18.75" x14ac:dyDescent="0.4">
      <c r="A116" s="31"/>
      <c r="B116" s="31"/>
      <c r="C116" s="31"/>
      <c r="D116" s="31"/>
      <c r="E116" s="31"/>
      <c r="F116" s="31"/>
      <c r="G116" s="31"/>
      <c r="H116" s="31"/>
    </row>
    <row r="117" spans="1:16" ht="18.75" x14ac:dyDescent="0.4">
      <c r="A117" s="31"/>
      <c r="B117" s="31"/>
      <c r="C117" s="31"/>
      <c r="D117" s="31"/>
      <c r="E117" s="31"/>
      <c r="F117" s="31"/>
      <c r="G117" s="31"/>
      <c r="H117" s="31"/>
    </row>
    <row r="120" spans="1:16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</row>
    <row r="136" spans="1:16" ht="19.5" x14ac:dyDescent="0.4">
      <c r="A136" s="7"/>
      <c r="B136" s="29"/>
      <c r="C136" s="29"/>
      <c r="D136" s="7"/>
      <c r="E136" s="7"/>
      <c r="F136" s="7"/>
      <c r="G136" s="7"/>
      <c r="H136" s="7"/>
      <c r="K136" s="6"/>
      <c r="L136" s="6"/>
      <c r="M136" s="7"/>
    </row>
    <row r="138" spans="1:16" ht="18.75" x14ac:dyDescent="0.4">
      <c r="A138" s="31"/>
      <c r="B138" s="30"/>
      <c r="C138" s="30"/>
      <c r="D138" s="30"/>
      <c r="E138" s="30"/>
      <c r="F138" s="30"/>
      <c r="G138" s="30"/>
      <c r="H138" s="30"/>
    </row>
    <row r="139" spans="1:16" ht="18.75" x14ac:dyDescent="0.4">
      <c r="A139" s="31"/>
      <c r="B139" s="31"/>
      <c r="C139" s="31"/>
      <c r="D139" s="31"/>
      <c r="E139" s="31"/>
      <c r="F139" s="31"/>
      <c r="G139" s="31"/>
      <c r="H139" s="31"/>
    </row>
    <row r="140" spans="1:16" ht="18.75" x14ac:dyDescent="0.4">
      <c r="A140" s="31"/>
      <c r="B140" s="31"/>
      <c r="C140" s="31"/>
      <c r="D140" s="31"/>
      <c r="E140" s="31"/>
      <c r="F140" s="31"/>
      <c r="G140" s="31"/>
      <c r="H140" s="31"/>
    </row>
    <row r="141" spans="1:16" ht="18.75" x14ac:dyDescent="0.4">
      <c r="A141" s="31"/>
      <c r="B141" s="31"/>
      <c r="C141" s="31"/>
      <c r="D141" s="31"/>
      <c r="E141" s="31"/>
      <c r="F141" s="31"/>
      <c r="G141" s="31"/>
      <c r="H141" s="31"/>
    </row>
    <row r="143" spans="1:16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</row>
    <row r="153" spans="1:4" ht="18.75" x14ac:dyDescent="0.3">
      <c r="A153" s="32"/>
      <c r="B153" s="32"/>
      <c r="C153" s="32"/>
      <c r="D153" s="32"/>
    </row>
    <row r="154" spans="1:4" ht="18.75" x14ac:dyDescent="0.3">
      <c r="A154" s="32"/>
      <c r="B154" s="32"/>
      <c r="C154" s="32"/>
      <c r="D154" s="32"/>
    </row>
    <row r="176" spans="1:13" ht="19.5" x14ac:dyDescent="0.4">
      <c r="A176" s="7"/>
      <c r="B176" s="29"/>
      <c r="C176" s="29"/>
      <c r="D176" s="7"/>
      <c r="E176" s="7"/>
      <c r="F176" s="7"/>
      <c r="G176" s="7"/>
      <c r="H176" s="7"/>
      <c r="K176" s="6"/>
      <c r="L176" s="6"/>
      <c r="M176" s="7"/>
    </row>
    <row r="178" spans="1:16" x14ac:dyDescent="0.25">
      <c r="B178" s="30"/>
      <c r="C178" s="30"/>
      <c r="D178" s="30"/>
      <c r="E178" s="30"/>
      <c r="F178" s="30"/>
      <c r="G178" s="30"/>
      <c r="H178" s="30"/>
    </row>
    <row r="179" spans="1:16" ht="15.75" x14ac:dyDescent="0.3">
      <c r="B179" s="17"/>
      <c r="C179" s="17"/>
      <c r="D179" s="17"/>
      <c r="E179" s="17"/>
      <c r="F179" s="17"/>
      <c r="G179" s="17"/>
      <c r="H179" s="17"/>
    </row>
    <row r="180" spans="1:16" ht="15.75" x14ac:dyDescent="0.3">
      <c r="B180" s="17"/>
      <c r="C180" s="17"/>
      <c r="D180" s="17"/>
      <c r="E180" s="17"/>
      <c r="F180" s="17"/>
      <c r="G180" s="17"/>
      <c r="H180" s="17"/>
    </row>
    <row r="181" spans="1:16" ht="15.75" x14ac:dyDescent="0.3">
      <c r="B181" s="17"/>
      <c r="C181" s="17"/>
      <c r="D181" s="17"/>
      <c r="E181" s="17"/>
      <c r="F181" s="17"/>
      <c r="G181" s="17"/>
      <c r="H181" s="17"/>
    </row>
    <row r="185" spans="1:16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</row>
    <row r="220" spans="1:13" ht="19.5" x14ac:dyDescent="0.4">
      <c r="A220" s="7"/>
      <c r="B220" s="29"/>
      <c r="C220" s="29"/>
      <c r="D220" s="7"/>
      <c r="E220" s="7"/>
      <c r="F220" s="7"/>
      <c r="G220" s="7"/>
      <c r="H220" s="7"/>
      <c r="K220" s="6"/>
      <c r="L220" s="6"/>
      <c r="M220" s="7"/>
    </row>
    <row r="222" spans="1:13" x14ac:dyDescent="0.25">
      <c r="A222" s="43"/>
      <c r="B222" s="44"/>
      <c r="C222" s="44"/>
      <c r="D222" s="44"/>
      <c r="E222" s="45"/>
      <c r="F222" s="45"/>
      <c r="G222" s="45"/>
      <c r="H222" s="45"/>
    </row>
    <row r="223" spans="1:13" ht="15.75" x14ac:dyDescent="0.3">
      <c r="B223" s="17"/>
      <c r="C223" s="17"/>
      <c r="D223" s="17"/>
      <c r="E223" s="17"/>
      <c r="F223" s="17"/>
      <c r="G223" s="17"/>
      <c r="H223" s="17"/>
    </row>
    <row r="224" spans="1:13" ht="15.75" x14ac:dyDescent="0.3">
      <c r="B224" s="17"/>
      <c r="C224" s="17"/>
      <c r="D224" s="17"/>
      <c r="E224" s="17"/>
      <c r="F224" s="17"/>
      <c r="G224" s="17"/>
      <c r="H224" s="17"/>
    </row>
    <row r="225" spans="1:16" ht="15.75" x14ac:dyDescent="0.3">
      <c r="B225" s="17"/>
      <c r="C225" s="17"/>
      <c r="D225" s="17"/>
      <c r="E225" s="17"/>
      <c r="F225" s="17"/>
      <c r="G225" s="17"/>
      <c r="H225" s="17"/>
    </row>
    <row r="229" spans="1:16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</row>
    <row r="264" spans="1:16" ht="19.5" x14ac:dyDescent="0.4">
      <c r="A264" s="7"/>
      <c r="B264" s="29"/>
      <c r="C264" s="29"/>
      <c r="D264" s="7"/>
      <c r="E264" s="7"/>
      <c r="F264" s="7"/>
      <c r="G264" s="7"/>
      <c r="H264" s="7"/>
      <c r="K264" s="6"/>
      <c r="L264" s="6"/>
      <c r="M264" s="7"/>
    </row>
    <row r="266" spans="1:16" x14ac:dyDescent="0.25">
      <c r="B266" s="26"/>
      <c r="C266" s="26"/>
      <c r="D266" s="26"/>
      <c r="E266" s="30"/>
      <c r="F266" s="30"/>
      <c r="G266" s="30"/>
      <c r="H266" s="30"/>
    </row>
    <row r="267" spans="1:16" ht="15.75" x14ac:dyDescent="0.3">
      <c r="B267" s="17"/>
      <c r="C267" s="17"/>
      <c r="D267" s="17"/>
      <c r="E267" s="17"/>
      <c r="F267" s="17"/>
      <c r="G267" s="17"/>
      <c r="H267" s="17"/>
    </row>
    <row r="268" spans="1:16" ht="15.75" x14ac:dyDescent="0.3">
      <c r="B268" s="17"/>
      <c r="C268" s="17"/>
      <c r="D268" s="17"/>
      <c r="E268" s="17"/>
      <c r="F268" s="17"/>
      <c r="G268" s="17"/>
      <c r="H268" s="17"/>
    </row>
    <row r="269" spans="1:16" ht="15.75" x14ac:dyDescent="0.3">
      <c r="B269" s="17"/>
      <c r="C269" s="17"/>
      <c r="D269" s="17"/>
      <c r="E269" s="17"/>
      <c r="F269" s="17"/>
      <c r="G269" s="17"/>
      <c r="H269" s="17"/>
    </row>
    <row r="272" spans="1:16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</row>
    <row r="288" spans="1:13" ht="19.5" x14ac:dyDescent="0.4">
      <c r="A288" s="7"/>
      <c r="B288" s="29"/>
      <c r="C288" s="29"/>
      <c r="D288" s="7"/>
      <c r="E288" s="7"/>
      <c r="F288" s="7"/>
      <c r="G288" s="7"/>
      <c r="H288" s="7"/>
      <c r="K288" s="6"/>
      <c r="L288" s="6"/>
      <c r="M288" s="7"/>
    </row>
    <row r="290" spans="1:9" x14ac:dyDescent="0.25">
      <c r="A290" s="30"/>
      <c r="B290" s="30"/>
      <c r="C290" s="30"/>
      <c r="D290" s="26"/>
      <c r="E290" s="26"/>
      <c r="F290" s="26"/>
      <c r="G290" s="26"/>
      <c r="H290" s="26"/>
    </row>
    <row r="291" spans="1:9" ht="15.75" x14ac:dyDescent="0.3">
      <c r="A291" s="17"/>
      <c r="B291" s="17"/>
      <c r="C291" s="17"/>
      <c r="D291" s="17"/>
      <c r="E291" s="17"/>
      <c r="F291" s="46"/>
      <c r="G291" s="18"/>
      <c r="H291" s="47"/>
      <c r="I291" s="16"/>
    </row>
    <row r="292" spans="1:9" ht="15.75" x14ac:dyDescent="0.3">
      <c r="A292" s="17"/>
      <c r="B292" s="17"/>
      <c r="C292" s="17"/>
      <c r="D292" s="17"/>
      <c r="E292" s="17"/>
      <c r="F292" s="18"/>
      <c r="G292" s="18"/>
      <c r="H292" s="16"/>
      <c r="I292" s="16"/>
    </row>
    <row r="293" spans="1:9" ht="15.75" x14ac:dyDescent="0.3">
      <c r="A293" s="17"/>
      <c r="B293" s="17"/>
      <c r="C293" s="17"/>
      <c r="D293" s="17"/>
      <c r="E293" s="17"/>
      <c r="F293" s="18"/>
      <c r="G293" s="18"/>
      <c r="H293" s="16"/>
      <c r="I293" s="16"/>
    </row>
    <row r="296" spans="1:9" ht="15.75" x14ac:dyDescent="0.25">
      <c r="D296" s="28"/>
    </row>
    <row r="313" spans="1:13" ht="19.5" x14ac:dyDescent="0.4">
      <c r="A313" s="7"/>
      <c r="B313" s="29"/>
      <c r="C313" s="29"/>
      <c r="D313" s="7"/>
      <c r="E313" s="7"/>
      <c r="F313" s="7"/>
      <c r="G313" s="7"/>
      <c r="H313" s="7"/>
      <c r="I313" s="6"/>
      <c r="L313" s="6"/>
      <c r="M313" s="7"/>
    </row>
    <row r="315" spans="1:13" x14ac:dyDescent="0.25">
      <c r="B315" s="30"/>
      <c r="C315" s="30"/>
      <c r="D315" s="30"/>
      <c r="E315" s="30"/>
    </row>
    <row r="316" spans="1:13" x14ac:dyDescent="0.25">
      <c r="B316" s="30"/>
      <c r="C316" s="30"/>
      <c r="D316" s="30"/>
      <c r="E316" s="30"/>
    </row>
    <row r="317" spans="1:13" x14ac:dyDescent="0.25">
      <c r="B317" s="30"/>
      <c r="C317" s="30"/>
      <c r="D317" s="30"/>
      <c r="E317" s="30"/>
    </row>
    <row r="318" spans="1:13" x14ac:dyDescent="0.25">
      <c r="B318" s="30"/>
      <c r="C318" s="30"/>
      <c r="D318" s="30"/>
      <c r="E318" s="30"/>
    </row>
    <row r="321" spans="4:4" ht="15.75" x14ac:dyDescent="0.25">
      <c r="D321" s="2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D2C68-3C78-4C2D-9A37-B3CB04845796}">
  <dimension ref="A9:S321"/>
  <sheetViews>
    <sheetView workbookViewId="0"/>
  </sheetViews>
  <sheetFormatPr defaultRowHeight="15" x14ac:dyDescent="0.25"/>
  <cols>
    <col min="4" max="5" width="9.42578125" customWidth="1"/>
    <col min="8" max="8" width="13.85546875" bestFit="1" customWidth="1"/>
    <col min="19" max="19" width="9.85546875" customWidth="1"/>
  </cols>
  <sheetData>
    <row r="9" spans="1:1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  <c r="S9" s="2"/>
    </row>
    <row r="13" spans="1:19" ht="21" x14ac:dyDescent="0.35">
      <c r="B13" s="3" t="s">
        <v>104</v>
      </c>
    </row>
    <row r="17" spans="1:17" ht="21" x14ac:dyDescent="0.35">
      <c r="B17" s="3" t="s">
        <v>105</v>
      </c>
    </row>
    <row r="24" spans="1:17" ht="19.5" x14ac:dyDescent="0.4">
      <c r="A24" s="7"/>
      <c r="B24" s="29"/>
      <c r="C24" s="29"/>
      <c r="D24" s="7"/>
      <c r="E24" s="7"/>
      <c r="F24" s="7"/>
      <c r="G24" s="7"/>
      <c r="H24" s="7"/>
      <c r="I24" s="7"/>
      <c r="J24" s="7"/>
      <c r="K24" s="7"/>
      <c r="M24" s="6"/>
      <c r="N24" s="6"/>
      <c r="O24" s="6"/>
      <c r="P24" s="7"/>
    </row>
    <row r="26" spans="1:17" x14ac:dyDescent="0.25">
      <c r="B26" s="34"/>
      <c r="C26" s="34"/>
      <c r="D26" s="34"/>
      <c r="E26" s="34"/>
      <c r="F26" s="34"/>
      <c r="G26" s="34"/>
      <c r="H26" s="34"/>
      <c r="I26" s="34"/>
      <c r="J26" s="34"/>
    </row>
    <row r="27" spans="1:17" ht="19.5" x14ac:dyDescent="0.4">
      <c r="A27" s="50"/>
      <c r="B27" s="35"/>
      <c r="C27" s="35"/>
      <c r="D27" s="35"/>
      <c r="E27" s="35"/>
      <c r="F27" s="35"/>
      <c r="G27" s="35"/>
      <c r="H27" s="35"/>
      <c r="I27" s="35"/>
      <c r="J27" s="35"/>
    </row>
    <row r="28" spans="1:17" ht="19.5" x14ac:dyDescent="0.4">
      <c r="A28" s="4"/>
      <c r="B28" s="5" t="s">
        <v>1</v>
      </c>
      <c r="C28" s="5"/>
      <c r="D28" s="4"/>
      <c r="E28" s="4"/>
      <c r="F28" s="4"/>
      <c r="G28" s="4"/>
      <c r="H28" s="4"/>
      <c r="I28" s="35"/>
      <c r="J28" s="35"/>
    </row>
    <row r="30" spans="1:17" ht="18.75" x14ac:dyDescent="0.4">
      <c r="A30" s="31"/>
      <c r="B30" s="9" t="s">
        <v>18</v>
      </c>
      <c r="C30" s="10" t="s">
        <v>19</v>
      </c>
      <c r="D30" s="11" t="s">
        <v>106</v>
      </c>
      <c r="E30" s="36" t="s">
        <v>107</v>
      </c>
      <c r="F30" s="37" t="s">
        <v>20</v>
      </c>
      <c r="G30" s="51" t="s">
        <v>108</v>
      </c>
      <c r="H30" s="9" t="s">
        <v>109</v>
      </c>
    </row>
    <row r="31" spans="1:17" ht="18.75" x14ac:dyDescent="0.4">
      <c r="A31" s="31" t="s">
        <v>110</v>
      </c>
      <c r="B31" s="13">
        <f>1*39</f>
        <v>39</v>
      </c>
      <c r="C31" s="14">
        <f>B31+B32+B33</f>
        <v>158</v>
      </c>
      <c r="D31" s="15">
        <v>5</v>
      </c>
      <c r="E31" s="38">
        <f>C31/D31</f>
        <v>31.6</v>
      </c>
      <c r="F31" s="39">
        <v>1.58</v>
      </c>
      <c r="G31" s="52">
        <f>F31/E31</f>
        <v>0.05</v>
      </c>
      <c r="H31" s="13">
        <f>G31*1000</f>
        <v>50</v>
      </c>
      <c r="I31" s="7"/>
      <c r="J31" s="7"/>
      <c r="Q31" s="7"/>
    </row>
    <row r="32" spans="1:17" ht="18.75" x14ac:dyDescent="0.4">
      <c r="A32" s="31" t="s">
        <v>111</v>
      </c>
      <c r="B32" s="13">
        <f>1*55</f>
        <v>55</v>
      </c>
      <c r="C32" s="14"/>
      <c r="D32" s="15"/>
      <c r="E32" s="38"/>
      <c r="F32" s="39"/>
      <c r="G32" s="52"/>
      <c r="H32" s="13"/>
    </row>
    <row r="33" spans="1:19" ht="18.75" x14ac:dyDescent="0.4">
      <c r="A33" s="31" t="s">
        <v>112</v>
      </c>
      <c r="B33" s="13">
        <f>4*16</f>
        <v>64</v>
      </c>
      <c r="C33" s="14"/>
      <c r="D33" s="15"/>
      <c r="E33" s="38"/>
      <c r="F33" s="39"/>
      <c r="G33" s="52"/>
      <c r="H33" s="13"/>
    </row>
    <row r="36" spans="1:19" ht="18.75" x14ac:dyDescent="0.3">
      <c r="B36" s="19" t="s">
        <v>6</v>
      </c>
      <c r="C36" s="20"/>
      <c r="D36" s="20"/>
    </row>
    <row r="37" spans="1:19" ht="15.75" x14ac:dyDescent="0.25">
      <c r="B37" s="21" t="s">
        <v>28</v>
      </c>
      <c r="C37" s="22" t="s">
        <v>113</v>
      </c>
      <c r="D37" s="22"/>
      <c r="E37" s="22"/>
      <c r="F37" s="23"/>
      <c r="G37" s="23"/>
    </row>
    <row r="38" spans="1:19" ht="15.75" x14ac:dyDescent="0.25">
      <c r="B38" s="21" t="s">
        <v>114</v>
      </c>
      <c r="C38" s="22" t="s">
        <v>115</v>
      </c>
      <c r="D38" s="22"/>
      <c r="E38" s="22"/>
      <c r="F38" s="23"/>
      <c r="G38" s="23"/>
    </row>
    <row r="39" spans="1:19" ht="15.75" x14ac:dyDescent="0.25">
      <c r="B39" s="21" t="s">
        <v>116</v>
      </c>
      <c r="C39" s="22" t="s">
        <v>117</v>
      </c>
      <c r="D39" s="22"/>
      <c r="E39" s="22"/>
      <c r="F39" s="40"/>
      <c r="G39" s="40"/>
    </row>
    <row r="40" spans="1:19" ht="18.75" x14ac:dyDescent="0.35">
      <c r="B40" s="24" t="s">
        <v>118</v>
      </c>
      <c r="C40" s="25" t="s">
        <v>119</v>
      </c>
      <c r="D40" s="25"/>
      <c r="E40" s="25"/>
      <c r="F40" s="23"/>
      <c r="G40" s="23"/>
    </row>
    <row r="41" spans="1:19" ht="18.75" x14ac:dyDescent="0.35">
      <c r="B41" s="21" t="s">
        <v>120</v>
      </c>
      <c r="C41" s="22" t="s">
        <v>121</v>
      </c>
      <c r="D41" s="22"/>
      <c r="E41" s="22"/>
      <c r="F41" s="23"/>
      <c r="G41" s="23"/>
    </row>
    <row r="42" spans="1:19" ht="18.75" x14ac:dyDescent="0.35">
      <c r="B42" s="21" t="s">
        <v>122</v>
      </c>
      <c r="C42" s="22" t="s">
        <v>123</v>
      </c>
      <c r="D42" s="22"/>
      <c r="E42" s="22"/>
      <c r="F42" s="23"/>
      <c r="G42" s="23"/>
    </row>
    <row r="43" spans="1:19" ht="18.75" x14ac:dyDescent="0.35">
      <c r="B43" s="21" t="s">
        <v>124</v>
      </c>
      <c r="C43" s="22" t="s">
        <v>125</v>
      </c>
      <c r="D43" s="22"/>
      <c r="E43" s="22"/>
      <c r="F43" s="23"/>
      <c r="G43" s="23"/>
    </row>
    <row r="44" spans="1:19" ht="18.75" x14ac:dyDescent="0.35">
      <c r="B44" s="24" t="s">
        <v>126</v>
      </c>
      <c r="C44" s="25" t="s">
        <v>127</v>
      </c>
      <c r="D44" s="25"/>
      <c r="E44" s="25"/>
      <c r="F44" s="23"/>
      <c r="G44" s="23"/>
    </row>
    <row r="45" spans="1:19" ht="18.75" x14ac:dyDescent="0.35">
      <c r="B45" s="24" t="s">
        <v>128</v>
      </c>
      <c r="C45" s="25" t="s">
        <v>129</v>
      </c>
      <c r="D45" s="25"/>
      <c r="E45" s="25"/>
      <c r="F45" s="23"/>
      <c r="G45" s="23"/>
    </row>
    <row r="48" spans="1:1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55" spans="1:16" x14ac:dyDescent="0.25">
      <c r="I55" s="7"/>
    </row>
    <row r="63" spans="1:16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87" spans="1:16" ht="19.5" x14ac:dyDescent="0.4">
      <c r="A87" s="7"/>
      <c r="B87" s="29"/>
      <c r="C87" s="29"/>
      <c r="D87" s="7"/>
      <c r="E87" s="7"/>
      <c r="F87" s="7"/>
      <c r="G87" s="7"/>
      <c r="H87" s="7"/>
      <c r="I87" s="6"/>
      <c r="L87" s="6"/>
      <c r="M87" s="7"/>
    </row>
    <row r="89" spans="1:16" ht="18.75" x14ac:dyDescent="0.4">
      <c r="A89" s="31"/>
      <c r="B89" s="30"/>
      <c r="C89" s="30"/>
      <c r="D89" s="30"/>
      <c r="E89" s="30"/>
      <c r="F89" s="30"/>
      <c r="G89" s="30"/>
      <c r="H89" s="34"/>
    </row>
    <row r="90" spans="1:16" ht="18.75" x14ac:dyDescent="0.4">
      <c r="A90" s="31"/>
      <c r="B90" s="31"/>
      <c r="C90" s="31"/>
      <c r="D90" s="31"/>
      <c r="E90" s="31"/>
      <c r="F90" s="31"/>
      <c r="G90" s="31"/>
      <c r="H90" s="31"/>
    </row>
    <row r="91" spans="1:16" ht="18.75" x14ac:dyDescent="0.4">
      <c r="A91" s="31"/>
      <c r="B91" s="31"/>
      <c r="C91" s="31"/>
      <c r="D91" s="31"/>
      <c r="E91" s="31"/>
      <c r="F91" s="31"/>
      <c r="G91" s="31"/>
      <c r="H91" s="31"/>
    </row>
    <row r="92" spans="1:16" ht="18.75" x14ac:dyDescent="0.4">
      <c r="A92" s="31"/>
      <c r="B92" s="31"/>
      <c r="C92" s="31"/>
      <c r="D92" s="31"/>
      <c r="E92" s="31"/>
      <c r="F92" s="31"/>
      <c r="G92" s="31"/>
      <c r="H92" s="31"/>
    </row>
    <row r="96" spans="1:16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112" spans="1:13" ht="19.5" x14ac:dyDescent="0.4">
      <c r="A112" s="7"/>
      <c r="B112" s="29"/>
      <c r="C112" s="29"/>
      <c r="D112" s="7"/>
      <c r="E112" s="7"/>
      <c r="F112" s="7"/>
      <c r="G112" s="7"/>
      <c r="H112" s="7"/>
      <c r="K112" s="6"/>
      <c r="L112" s="6"/>
      <c r="M112" s="7"/>
    </row>
    <row r="114" spans="1:16" ht="18.75" x14ac:dyDescent="0.4">
      <c r="A114" s="31"/>
      <c r="B114" s="30"/>
      <c r="C114" s="30"/>
      <c r="D114" s="30"/>
      <c r="E114" s="30"/>
      <c r="F114" s="30"/>
      <c r="G114" s="30"/>
      <c r="H114" s="30"/>
    </row>
    <row r="115" spans="1:16" ht="18.75" x14ac:dyDescent="0.4">
      <c r="A115" s="31"/>
      <c r="B115" s="31"/>
      <c r="C115" s="31"/>
      <c r="D115" s="31"/>
      <c r="E115" s="31"/>
      <c r="F115" s="31"/>
      <c r="G115" s="31"/>
      <c r="H115" s="31"/>
    </row>
    <row r="116" spans="1:16" ht="18.75" x14ac:dyDescent="0.4">
      <c r="A116" s="31"/>
      <c r="B116" s="31"/>
      <c r="C116" s="31"/>
      <c r="D116" s="31"/>
      <c r="E116" s="31"/>
      <c r="F116" s="31"/>
      <c r="G116" s="31"/>
      <c r="H116" s="31"/>
    </row>
    <row r="117" spans="1:16" ht="18.75" x14ac:dyDescent="0.4">
      <c r="A117" s="31"/>
      <c r="B117" s="31"/>
      <c r="C117" s="31"/>
      <c r="D117" s="31"/>
      <c r="E117" s="31"/>
      <c r="F117" s="31"/>
      <c r="G117" s="31"/>
      <c r="H117" s="31"/>
    </row>
    <row r="120" spans="1:16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</row>
    <row r="136" spans="1:16" ht="19.5" x14ac:dyDescent="0.4">
      <c r="A136" s="7"/>
      <c r="B136" s="29"/>
      <c r="C136" s="29"/>
      <c r="D136" s="7"/>
      <c r="E136" s="7"/>
      <c r="F136" s="7"/>
      <c r="G136" s="7"/>
      <c r="H136" s="7"/>
      <c r="K136" s="6"/>
      <c r="L136" s="6"/>
      <c r="M136" s="7"/>
    </row>
    <row r="138" spans="1:16" ht="18.75" x14ac:dyDescent="0.4">
      <c r="A138" s="31"/>
      <c r="B138" s="30"/>
      <c r="C138" s="30"/>
      <c r="D138" s="30"/>
      <c r="E138" s="30"/>
      <c r="F138" s="30"/>
      <c r="G138" s="30"/>
      <c r="H138" s="30"/>
    </row>
    <row r="139" spans="1:16" ht="18.75" x14ac:dyDescent="0.4">
      <c r="A139" s="31"/>
      <c r="B139" s="31"/>
      <c r="C139" s="31"/>
      <c r="D139" s="31"/>
      <c r="E139" s="31"/>
      <c r="F139" s="31"/>
      <c r="G139" s="31"/>
      <c r="H139" s="31"/>
    </row>
    <row r="140" spans="1:16" ht="18.75" x14ac:dyDescent="0.4">
      <c r="A140" s="31"/>
      <c r="B140" s="31"/>
      <c r="C140" s="31"/>
      <c r="D140" s="31"/>
      <c r="E140" s="31"/>
      <c r="F140" s="31"/>
      <c r="G140" s="31"/>
      <c r="H140" s="31"/>
    </row>
    <row r="141" spans="1:16" ht="18.75" x14ac:dyDescent="0.4">
      <c r="A141" s="31"/>
      <c r="B141" s="31"/>
      <c r="C141" s="31"/>
      <c r="D141" s="31"/>
      <c r="E141" s="31"/>
      <c r="F141" s="31"/>
      <c r="G141" s="31"/>
      <c r="H141" s="31"/>
    </row>
    <row r="143" spans="1:16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</row>
    <row r="153" spans="1:4" ht="18.75" x14ac:dyDescent="0.3">
      <c r="A153" s="32"/>
      <c r="B153" s="32"/>
      <c r="C153" s="32"/>
      <c r="D153" s="32"/>
    </row>
    <row r="154" spans="1:4" ht="18.75" x14ac:dyDescent="0.3">
      <c r="A154" s="32"/>
      <c r="B154" s="32"/>
      <c r="C154" s="32"/>
      <c r="D154" s="32"/>
    </row>
    <row r="176" spans="1:13" ht="19.5" x14ac:dyDescent="0.4">
      <c r="A176" s="7"/>
      <c r="B176" s="29"/>
      <c r="C176" s="29"/>
      <c r="D176" s="7"/>
      <c r="E176" s="7"/>
      <c r="F176" s="7"/>
      <c r="G176" s="7"/>
      <c r="H176" s="7"/>
      <c r="K176" s="6"/>
      <c r="L176" s="6"/>
      <c r="M176" s="7"/>
    </row>
    <row r="178" spans="1:16" x14ac:dyDescent="0.25">
      <c r="B178" s="30"/>
      <c r="C178" s="30"/>
      <c r="D178" s="30"/>
      <c r="E178" s="30"/>
      <c r="F178" s="30"/>
      <c r="G178" s="30"/>
      <c r="H178" s="30"/>
    </row>
    <row r="179" spans="1:16" ht="15.75" x14ac:dyDescent="0.3">
      <c r="B179" s="17"/>
      <c r="C179" s="17"/>
      <c r="D179" s="17"/>
      <c r="E179" s="17"/>
      <c r="F179" s="17"/>
      <c r="G179" s="17"/>
      <c r="H179" s="17"/>
    </row>
    <row r="180" spans="1:16" ht="15.75" x14ac:dyDescent="0.3">
      <c r="B180" s="17"/>
      <c r="C180" s="17"/>
      <c r="D180" s="17"/>
      <c r="E180" s="17"/>
      <c r="F180" s="17"/>
      <c r="G180" s="17"/>
      <c r="H180" s="17"/>
    </row>
    <row r="181" spans="1:16" ht="15.75" x14ac:dyDescent="0.3">
      <c r="B181" s="17"/>
      <c r="C181" s="17"/>
      <c r="D181" s="17"/>
      <c r="E181" s="17"/>
      <c r="F181" s="17"/>
      <c r="G181" s="17"/>
      <c r="H181" s="17"/>
    </row>
    <row r="185" spans="1:16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</row>
    <row r="220" spans="1:13" ht="19.5" x14ac:dyDescent="0.4">
      <c r="A220" s="7"/>
      <c r="B220" s="29"/>
      <c r="C220" s="29"/>
      <c r="D220" s="7"/>
      <c r="E220" s="7"/>
      <c r="F220" s="7"/>
      <c r="G220" s="7"/>
      <c r="H220" s="7"/>
      <c r="K220" s="6"/>
      <c r="L220" s="6"/>
      <c r="M220" s="7"/>
    </row>
    <row r="222" spans="1:13" x14ac:dyDescent="0.25">
      <c r="A222" s="43"/>
      <c r="B222" s="44"/>
      <c r="C222" s="44"/>
      <c r="D222" s="44"/>
      <c r="E222" s="45"/>
      <c r="F222" s="45"/>
      <c r="G222" s="45"/>
      <c r="H222" s="45"/>
    </row>
    <row r="223" spans="1:13" ht="15.75" x14ac:dyDescent="0.3">
      <c r="B223" s="17"/>
      <c r="C223" s="17"/>
      <c r="D223" s="17"/>
      <c r="E223" s="17"/>
      <c r="F223" s="17"/>
      <c r="G223" s="17"/>
      <c r="H223" s="17"/>
    </row>
    <row r="224" spans="1:13" ht="15.75" x14ac:dyDescent="0.3">
      <c r="B224" s="17"/>
      <c r="C224" s="17"/>
      <c r="D224" s="17"/>
      <c r="E224" s="17"/>
      <c r="F224" s="17"/>
      <c r="G224" s="17"/>
      <c r="H224" s="17"/>
    </row>
    <row r="225" spans="1:16" ht="15.75" x14ac:dyDescent="0.3">
      <c r="B225" s="17"/>
      <c r="C225" s="17"/>
      <c r="D225" s="17"/>
      <c r="E225" s="17"/>
      <c r="F225" s="17"/>
      <c r="G225" s="17"/>
      <c r="H225" s="17"/>
    </row>
    <row r="229" spans="1:16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</row>
    <row r="264" spans="1:16" ht="19.5" x14ac:dyDescent="0.4">
      <c r="A264" s="7"/>
      <c r="B264" s="29"/>
      <c r="C264" s="29"/>
      <c r="D264" s="7"/>
      <c r="E264" s="7"/>
      <c r="F264" s="7"/>
      <c r="G264" s="7"/>
      <c r="H264" s="7"/>
      <c r="K264" s="6"/>
      <c r="L264" s="6"/>
      <c r="M264" s="7"/>
    </row>
    <row r="266" spans="1:16" x14ac:dyDescent="0.25">
      <c r="B266" s="26"/>
      <c r="C266" s="26"/>
      <c r="D266" s="26"/>
      <c r="E266" s="30"/>
      <c r="F266" s="30"/>
      <c r="G266" s="30"/>
      <c r="H266" s="30"/>
    </row>
    <row r="267" spans="1:16" ht="15.75" x14ac:dyDescent="0.3">
      <c r="B267" s="17"/>
      <c r="C267" s="17"/>
      <c r="D267" s="17"/>
      <c r="E267" s="17"/>
      <c r="F267" s="17"/>
      <c r="G267" s="17"/>
      <c r="H267" s="17"/>
    </row>
    <row r="268" spans="1:16" ht="15.75" x14ac:dyDescent="0.3">
      <c r="B268" s="17"/>
      <c r="C268" s="17"/>
      <c r="D268" s="17"/>
      <c r="E268" s="17"/>
      <c r="F268" s="17"/>
      <c r="G268" s="17"/>
      <c r="H268" s="17"/>
    </row>
    <row r="269" spans="1:16" ht="15.75" x14ac:dyDescent="0.3">
      <c r="B269" s="17"/>
      <c r="C269" s="17"/>
      <c r="D269" s="17"/>
      <c r="E269" s="17"/>
      <c r="F269" s="17"/>
      <c r="G269" s="17"/>
      <c r="H269" s="17"/>
    </row>
    <row r="272" spans="1:16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</row>
    <row r="288" spans="1:13" ht="19.5" x14ac:dyDescent="0.4">
      <c r="A288" s="7"/>
      <c r="B288" s="29"/>
      <c r="C288" s="29"/>
      <c r="D288" s="7"/>
      <c r="E288" s="7"/>
      <c r="F288" s="7"/>
      <c r="G288" s="7"/>
      <c r="H288" s="7"/>
      <c r="K288" s="6"/>
      <c r="L288" s="6"/>
      <c r="M288" s="7"/>
    </row>
    <row r="290" spans="1:9" x14ac:dyDescent="0.25">
      <c r="A290" s="30"/>
      <c r="B290" s="30"/>
      <c r="C290" s="30"/>
      <c r="D290" s="26"/>
      <c r="E290" s="26"/>
      <c r="F290" s="26"/>
      <c r="G290" s="26"/>
      <c r="H290" s="26"/>
    </row>
    <row r="291" spans="1:9" ht="15.75" x14ac:dyDescent="0.3">
      <c r="A291" s="17"/>
      <c r="B291" s="17"/>
      <c r="C291" s="17"/>
      <c r="D291" s="17"/>
      <c r="E291" s="17"/>
      <c r="F291" s="46"/>
      <c r="G291" s="18"/>
      <c r="H291" s="47"/>
      <c r="I291" s="16"/>
    </row>
    <row r="292" spans="1:9" ht="15.75" x14ac:dyDescent="0.3">
      <c r="A292" s="17"/>
      <c r="B292" s="17"/>
      <c r="C292" s="17"/>
      <c r="D292" s="17"/>
      <c r="E292" s="17"/>
      <c r="F292" s="18"/>
      <c r="G292" s="18"/>
      <c r="H292" s="16"/>
      <c r="I292" s="16"/>
    </row>
    <row r="293" spans="1:9" ht="15.75" x14ac:dyDescent="0.3">
      <c r="A293" s="17"/>
      <c r="B293" s="17"/>
      <c r="C293" s="17"/>
      <c r="D293" s="17"/>
      <c r="E293" s="17"/>
      <c r="F293" s="18"/>
      <c r="G293" s="18"/>
      <c r="H293" s="16"/>
      <c r="I293" s="16"/>
    </row>
    <row r="296" spans="1:9" ht="15.75" x14ac:dyDescent="0.25">
      <c r="D296" s="28"/>
    </row>
    <row r="313" spans="1:13" ht="19.5" x14ac:dyDescent="0.4">
      <c r="A313" s="7"/>
      <c r="B313" s="29"/>
      <c r="C313" s="29"/>
      <c r="D313" s="7"/>
      <c r="E313" s="7"/>
      <c r="F313" s="7"/>
      <c r="G313" s="7"/>
      <c r="H313" s="7"/>
      <c r="I313" s="6"/>
      <c r="L313" s="6"/>
      <c r="M313" s="7"/>
    </row>
    <row r="315" spans="1:13" x14ac:dyDescent="0.25">
      <c r="B315" s="30"/>
      <c r="C315" s="30"/>
      <c r="D315" s="30"/>
      <c r="E315" s="30"/>
    </row>
    <row r="316" spans="1:13" x14ac:dyDescent="0.25">
      <c r="B316" s="30"/>
      <c r="C316" s="30"/>
      <c r="D316" s="30"/>
      <c r="E316" s="30"/>
    </row>
    <row r="317" spans="1:13" x14ac:dyDescent="0.25">
      <c r="B317" s="30"/>
      <c r="C317" s="30"/>
      <c r="D317" s="30"/>
      <c r="E317" s="30"/>
    </row>
    <row r="318" spans="1:13" x14ac:dyDescent="0.25">
      <c r="B318" s="30"/>
      <c r="C318" s="30"/>
      <c r="D318" s="30"/>
      <c r="E318" s="30"/>
    </row>
    <row r="321" spans="4:4" ht="15.75" x14ac:dyDescent="0.25">
      <c r="D321" s="2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848DE-AFAA-4901-AD57-6ED14D403184}">
  <dimension ref="A9:S216"/>
  <sheetViews>
    <sheetView workbookViewId="0"/>
  </sheetViews>
  <sheetFormatPr defaultRowHeight="15" x14ac:dyDescent="0.25"/>
  <cols>
    <col min="7" max="7" width="12" customWidth="1"/>
    <col min="8" max="8" width="20.7109375" customWidth="1"/>
    <col min="19" max="19" width="7.42578125" customWidth="1"/>
  </cols>
  <sheetData>
    <row r="9" spans="1:1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  <c r="S9" s="2"/>
    </row>
    <row r="12" spans="1:19" ht="21" x14ac:dyDescent="0.35">
      <c r="B12" s="3" t="s">
        <v>130</v>
      </c>
      <c r="C12" s="3"/>
      <c r="D12" s="3"/>
      <c r="E12" s="3"/>
      <c r="F12" s="3"/>
    </row>
    <row r="21" spans="1:9" ht="19.5" x14ac:dyDescent="0.4">
      <c r="A21" s="4"/>
      <c r="B21" s="5" t="s">
        <v>1</v>
      </c>
      <c r="C21" s="5"/>
      <c r="D21" s="4"/>
      <c r="E21" s="4"/>
      <c r="F21" s="4"/>
      <c r="G21" s="4"/>
      <c r="H21" s="4"/>
    </row>
    <row r="23" spans="1:9" ht="18.75" x14ac:dyDescent="0.25">
      <c r="A23" s="8" t="s">
        <v>18</v>
      </c>
      <c r="B23" s="9" t="s">
        <v>131</v>
      </c>
      <c r="C23" s="10" t="s">
        <v>132</v>
      </c>
      <c r="D23" s="54" t="s">
        <v>133</v>
      </c>
      <c r="E23" s="54"/>
      <c r="F23" s="55" t="s">
        <v>134</v>
      </c>
      <c r="G23" s="55"/>
      <c r="H23" s="56" t="s">
        <v>135</v>
      </c>
      <c r="I23" s="33"/>
    </row>
    <row r="24" spans="1:9" x14ac:dyDescent="0.25">
      <c r="A24" s="12">
        <v>63.54</v>
      </c>
      <c r="B24" s="13">
        <v>2</v>
      </c>
      <c r="C24" s="14">
        <f>A24/B24</f>
        <v>31.77</v>
      </c>
      <c r="D24" s="15">
        <v>2</v>
      </c>
      <c r="E24" s="15"/>
      <c r="F24" s="38">
        <f>D24/C24</f>
        <v>6.295247088448222E-2</v>
      </c>
      <c r="G24" s="38"/>
      <c r="H24" s="39">
        <f>F24/1000</f>
        <v>6.2952470884482221E-5</v>
      </c>
      <c r="I24" s="34"/>
    </row>
    <row r="25" spans="1:9" x14ac:dyDescent="0.25">
      <c r="A25" s="12"/>
      <c r="B25" s="13"/>
      <c r="C25" s="14"/>
      <c r="D25" s="15"/>
      <c r="E25" s="15"/>
      <c r="F25" s="38"/>
      <c r="G25" s="38"/>
      <c r="H25" s="57"/>
      <c r="I25" s="34"/>
    </row>
    <row r="26" spans="1:9" x14ac:dyDescent="0.25">
      <c r="A26" s="12"/>
      <c r="B26" s="13"/>
      <c r="C26" s="14"/>
      <c r="D26" s="15"/>
      <c r="E26" s="15"/>
      <c r="F26" s="38"/>
      <c r="G26" s="38"/>
      <c r="H26" s="57"/>
      <c r="I26" s="34"/>
    </row>
    <row r="29" spans="1:9" ht="18.75" x14ac:dyDescent="0.3">
      <c r="B29" s="19" t="s">
        <v>6</v>
      </c>
      <c r="C29" s="20"/>
      <c r="D29" s="20"/>
    </row>
    <row r="30" spans="1:9" ht="15.75" x14ac:dyDescent="0.25">
      <c r="B30" s="21" t="s">
        <v>136</v>
      </c>
      <c r="C30" s="22" t="s">
        <v>137</v>
      </c>
      <c r="D30" s="22"/>
      <c r="E30" s="22"/>
      <c r="F30" s="23"/>
      <c r="G30" s="23"/>
    </row>
    <row r="31" spans="1:9" ht="15.75" x14ac:dyDescent="0.25">
      <c r="B31" s="21" t="s">
        <v>7</v>
      </c>
      <c r="C31" s="22" t="s">
        <v>138</v>
      </c>
      <c r="D31" s="22"/>
      <c r="E31" s="22"/>
      <c r="F31" s="23"/>
      <c r="G31" s="23"/>
    </row>
    <row r="32" spans="1:9" ht="15.75" x14ac:dyDescent="0.25">
      <c r="B32" s="21" t="s">
        <v>139</v>
      </c>
      <c r="C32" s="22" t="s">
        <v>140</v>
      </c>
      <c r="D32" s="22"/>
      <c r="E32" s="22"/>
      <c r="F32" s="23"/>
      <c r="G32" s="23"/>
    </row>
    <row r="33" spans="1:19" ht="15.75" x14ac:dyDescent="0.25">
      <c r="B33" s="24" t="s">
        <v>11</v>
      </c>
      <c r="C33" s="25" t="s">
        <v>141</v>
      </c>
      <c r="D33" s="25"/>
      <c r="E33" s="25"/>
      <c r="F33" s="23"/>
      <c r="G33" s="23"/>
    </row>
    <row r="34" spans="1:19" ht="15.75" x14ac:dyDescent="0.25">
      <c r="B34" s="21" t="s">
        <v>100</v>
      </c>
      <c r="C34" s="22" t="s">
        <v>142</v>
      </c>
      <c r="D34" s="22"/>
      <c r="E34" s="22"/>
      <c r="F34" s="23"/>
      <c r="G34" s="23"/>
    </row>
    <row r="35" spans="1:19" ht="15.75" x14ac:dyDescent="0.25">
      <c r="B35" s="21" t="s">
        <v>143</v>
      </c>
      <c r="C35" s="22" t="s">
        <v>144</v>
      </c>
      <c r="D35" s="22"/>
      <c r="E35" s="22"/>
      <c r="F35" s="23"/>
      <c r="G35" s="23"/>
    </row>
    <row r="38" spans="1:19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47" spans="1:19" ht="19.5" x14ac:dyDescent="0.4">
      <c r="A47" s="7"/>
      <c r="H47" s="7"/>
      <c r="I47" s="6"/>
      <c r="L47" s="6"/>
      <c r="M47" s="7"/>
    </row>
    <row r="50" spans="2:5" x14ac:dyDescent="0.25">
      <c r="B50" s="30"/>
      <c r="C50" s="30"/>
      <c r="D50" s="30"/>
      <c r="E50" s="30"/>
    </row>
    <row r="51" spans="2:5" x14ac:dyDescent="0.25">
      <c r="B51" s="30"/>
      <c r="C51" s="30"/>
      <c r="D51" s="30"/>
      <c r="E51" s="30"/>
    </row>
    <row r="52" spans="2:5" x14ac:dyDescent="0.25">
      <c r="B52" s="30"/>
      <c r="C52" s="30"/>
      <c r="D52" s="30"/>
      <c r="E52" s="30"/>
    </row>
    <row r="55" spans="2:5" ht="15.75" x14ac:dyDescent="0.25">
      <c r="D55" s="28"/>
    </row>
    <row r="87" spans="1:16" ht="19.5" x14ac:dyDescent="0.4">
      <c r="A87" s="7"/>
      <c r="B87" s="29"/>
      <c r="C87" s="29"/>
      <c r="D87" s="7"/>
      <c r="E87" s="7"/>
      <c r="F87" s="7"/>
      <c r="G87" s="7"/>
      <c r="H87" s="7"/>
      <c r="K87" s="6"/>
      <c r="L87" s="6"/>
      <c r="M87" s="7"/>
    </row>
    <row r="89" spans="1:16" x14ac:dyDescent="0.25">
      <c r="B89" s="26"/>
      <c r="C89" s="26"/>
      <c r="D89" s="26"/>
      <c r="E89" s="30"/>
      <c r="F89" s="30"/>
      <c r="G89" s="30"/>
      <c r="H89" s="30"/>
    </row>
    <row r="90" spans="1:16" ht="15.75" x14ac:dyDescent="0.3">
      <c r="B90" s="17"/>
      <c r="C90" s="17"/>
      <c r="D90" s="17"/>
      <c r="E90" s="17"/>
      <c r="F90" s="17"/>
      <c r="G90" s="17"/>
      <c r="H90" s="17"/>
    </row>
    <row r="91" spans="1:16" ht="15.75" x14ac:dyDescent="0.3">
      <c r="B91" s="17"/>
      <c r="C91" s="17"/>
      <c r="D91" s="17"/>
      <c r="E91" s="17"/>
      <c r="F91" s="17"/>
      <c r="G91" s="17"/>
      <c r="H91" s="17"/>
    </row>
    <row r="92" spans="1:16" ht="15.75" x14ac:dyDescent="0.3">
      <c r="B92" s="17"/>
      <c r="C92" s="17"/>
      <c r="D92" s="17"/>
      <c r="E92" s="17"/>
      <c r="F92" s="17"/>
      <c r="G92" s="17"/>
      <c r="H92" s="17"/>
    </row>
    <row r="95" spans="1:16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1:16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112" spans="1:13" ht="19.5" x14ac:dyDescent="0.4">
      <c r="A112" s="7"/>
      <c r="B112" s="29"/>
      <c r="C112" s="29"/>
      <c r="D112" s="7"/>
      <c r="E112" s="7"/>
      <c r="F112" s="7"/>
      <c r="G112" s="7"/>
      <c r="H112" s="7"/>
      <c r="K112" s="6"/>
      <c r="L112" s="6"/>
      <c r="M112" s="7"/>
    </row>
    <row r="114" spans="1:16" ht="18.75" x14ac:dyDescent="0.4">
      <c r="A114" s="31"/>
      <c r="B114" s="30"/>
      <c r="C114" s="30"/>
      <c r="D114" s="30"/>
      <c r="E114" s="30"/>
      <c r="F114" s="30"/>
      <c r="G114" s="30"/>
      <c r="H114" s="30"/>
    </row>
    <row r="115" spans="1:16" ht="18.75" x14ac:dyDescent="0.4">
      <c r="A115" s="31"/>
      <c r="B115" s="31"/>
      <c r="C115" s="31"/>
      <c r="D115" s="31"/>
      <c r="E115" s="31"/>
      <c r="F115" s="31"/>
      <c r="G115" s="31"/>
      <c r="H115" s="31"/>
    </row>
    <row r="116" spans="1:16" ht="18.75" x14ac:dyDescent="0.4">
      <c r="A116" s="31"/>
      <c r="B116" s="31"/>
      <c r="C116" s="31"/>
      <c r="D116" s="31"/>
      <c r="E116" s="31"/>
      <c r="F116" s="31"/>
      <c r="G116" s="31"/>
      <c r="H116" s="31"/>
    </row>
    <row r="117" spans="1:16" ht="18.75" x14ac:dyDescent="0.4">
      <c r="A117" s="31"/>
      <c r="B117" s="31"/>
      <c r="C117" s="31"/>
      <c r="D117" s="31"/>
      <c r="E117" s="31"/>
      <c r="F117" s="31"/>
      <c r="G117" s="31"/>
      <c r="H117" s="31"/>
    </row>
    <row r="120" spans="1:16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</row>
    <row r="136" spans="1:16" ht="19.5" x14ac:dyDescent="0.4">
      <c r="A136" s="7"/>
      <c r="B136" s="29"/>
      <c r="C136" s="29"/>
      <c r="D136" s="7"/>
      <c r="E136" s="7"/>
      <c r="F136" s="7"/>
      <c r="G136" s="7"/>
      <c r="H136" s="7"/>
      <c r="K136" s="6"/>
      <c r="L136" s="6"/>
      <c r="M136" s="7"/>
    </row>
    <row r="138" spans="1:16" ht="18.75" x14ac:dyDescent="0.4">
      <c r="A138" s="31"/>
      <c r="B138" s="30"/>
      <c r="C138" s="30"/>
      <c r="D138" s="30"/>
      <c r="E138" s="30"/>
      <c r="F138" s="30"/>
      <c r="G138" s="30"/>
      <c r="H138" s="30"/>
    </row>
    <row r="139" spans="1:16" ht="18.75" x14ac:dyDescent="0.4">
      <c r="A139" s="31"/>
      <c r="B139" s="31"/>
      <c r="C139" s="31"/>
      <c r="D139" s="31"/>
      <c r="E139" s="31"/>
      <c r="F139" s="31"/>
      <c r="G139" s="31"/>
      <c r="H139" s="31"/>
    </row>
    <row r="140" spans="1:16" ht="18.75" x14ac:dyDescent="0.4">
      <c r="A140" s="31"/>
      <c r="B140" s="31"/>
      <c r="C140" s="31"/>
      <c r="D140" s="31"/>
      <c r="E140" s="31"/>
      <c r="F140" s="31"/>
      <c r="G140" s="31"/>
      <c r="H140" s="31"/>
    </row>
    <row r="141" spans="1:16" ht="18.75" x14ac:dyDescent="0.4">
      <c r="A141" s="31"/>
      <c r="B141" s="31"/>
      <c r="C141" s="31"/>
      <c r="D141" s="31"/>
      <c r="E141" s="31"/>
      <c r="F141" s="31"/>
      <c r="G141" s="31"/>
      <c r="H141" s="31"/>
    </row>
    <row r="143" spans="1:16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</row>
    <row r="153" spans="1:4" ht="18.75" x14ac:dyDescent="0.3">
      <c r="A153" s="32"/>
      <c r="B153" s="32"/>
      <c r="C153" s="32"/>
      <c r="D153" s="32"/>
    </row>
    <row r="154" spans="1:4" ht="18.75" x14ac:dyDescent="0.3">
      <c r="A154" s="32"/>
      <c r="B154" s="32"/>
      <c r="C154" s="32"/>
      <c r="D154" s="32"/>
    </row>
    <row r="176" spans="1:13" ht="19.5" x14ac:dyDescent="0.4">
      <c r="A176" s="7"/>
      <c r="B176" s="29"/>
      <c r="C176" s="29"/>
      <c r="D176" s="7"/>
      <c r="E176" s="7"/>
      <c r="F176" s="7"/>
      <c r="G176" s="7"/>
      <c r="H176" s="7"/>
      <c r="K176" s="6"/>
      <c r="L176" s="6"/>
      <c r="M176" s="7"/>
    </row>
    <row r="178" spans="1:16" x14ac:dyDescent="0.25">
      <c r="B178" s="30"/>
      <c r="C178" s="30"/>
      <c r="D178" s="30"/>
      <c r="E178" s="30"/>
      <c r="F178" s="30"/>
      <c r="G178" s="30"/>
      <c r="H178" s="30"/>
    </row>
    <row r="179" spans="1:16" ht="15.75" x14ac:dyDescent="0.3">
      <c r="B179" s="17"/>
      <c r="C179" s="17"/>
      <c r="D179" s="17"/>
      <c r="E179" s="17"/>
      <c r="F179" s="17"/>
      <c r="G179" s="17"/>
      <c r="H179" s="17"/>
    </row>
    <row r="180" spans="1:16" ht="15.75" x14ac:dyDescent="0.3">
      <c r="B180" s="17"/>
      <c r="C180" s="17"/>
      <c r="D180" s="17"/>
      <c r="E180" s="17"/>
      <c r="F180" s="17"/>
      <c r="G180" s="17"/>
      <c r="H180" s="17"/>
    </row>
    <row r="181" spans="1:16" ht="15.75" x14ac:dyDescent="0.3">
      <c r="B181" s="17"/>
      <c r="C181" s="17"/>
      <c r="D181" s="17"/>
      <c r="E181" s="17"/>
      <c r="F181" s="17"/>
      <c r="G181" s="17"/>
      <c r="H181" s="17"/>
    </row>
    <row r="185" spans="1:16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</row>
    <row r="216" spans="1:1" x14ac:dyDescent="0.25">
      <c r="A216" t="s">
        <v>15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4B17A-4701-41EB-B4A3-4121263CF12F}">
  <dimension ref="A9:S321"/>
  <sheetViews>
    <sheetView workbookViewId="0"/>
  </sheetViews>
  <sheetFormatPr defaultRowHeight="15" x14ac:dyDescent="0.25"/>
  <cols>
    <col min="8" max="8" width="13.85546875" bestFit="1" customWidth="1"/>
    <col min="19" max="19" width="9.85546875" customWidth="1"/>
  </cols>
  <sheetData>
    <row r="9" spans="1:1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  <c r="S9" s="2"/>
    </row>
    <row r="12" spans="1:19" ht="21" x14ac:dyDescent="0.35">
      <c r="B12" s="3" t="s">
        <v>145</v>
      </c>
      <c r="C12" s="3"/>
      <c r="D12" s="3"/>
      <c r="E12" s="3"/>
      <c r="F12" s="3"/>
    </row>
    <row r="22" spans="1:17" ht="19.5" x14ac:dyDescent="0.4">
      <c r="A22" s="4"/>
      <c r="B22" s="5" t="s">
        <v>1</v>
      </c>
      <c r="C22" s="5"/>
      <c r="D22" s="4"/>
      <c r="E22" s="4"/>
      <c r="F22" s="4"/>
      <c r="G22" s="4"/>
      <c r="H22" s="4"/>
    </row>
    <row r="24" spans="1:17" ht="18.75" x14ac:dyDescent="0.4">
      <c r="A24" s="31"/>
      <c r="B24" s="9" t="s">
        <v>18</v>
      </c>
      <c r="C24" s="10" t="s">
        <v>19</v>
      </c>
      <c r="D24" s="11" t="s">
        <v>108</v>
      </c>
      <c r="E24" s="36" t="s">
        <v>132</v>
      </c>
      <c r="F24" s="37" t="s">
        <v>20</v>
      </c>
      <c r="G24" s="51" t="s">
        <v>66</v>
      </c>
      <c r="H24" s="9" t="s">
        <v>146</v>
      </c>
    </row>
    <row r="25" spans="1:17" ht="18.75" x14ac:dyDescent="0.4">
      <c r="A25" s="31" t="s">
        <v>147</v>
      </c>
      <c r="B25" s="13">
        <f>2*1</f>
        <v>2</v>
      </c>
      <c r="C25" s="14">
        <f>B25+B26+B27</f>
        <v>98</v>
      </c>
      <c r="D25" s="15">
        <v>2</v>
      </c>
      <c r="E25" s="38">
        <f>C25/D25</f>
        <v>49</v>
      </c>
      <c r="F25" s="39">
        <v>5.36</v>
      </c>
      <c r="G25" s="52">
        <v>1</v>
      </c>
      <c r="H25" s="13">
        <f>F25/E25/G25</f>
        <v>0.10938775510204082</v>
      </c>
    </row>
    <row r="26" spans="1:17" ht="18.75" x14ac:dyDescent="0.4">
      <c r="A26" s="31" t="s">
        <v>148</v>
      </c>
      <c r="B26" s="13">
        <f>1*32</f>
        <v>32</v>
      </c>
      <c r="C26" s="14"/>
      <c r="D26" s="15"/>
      <c r="E26" s="38"/>
      <c r="F26" s="39"/>
      <c r="G26" s="52"/>
      <c r="H26" s="13"/>
    </row>
    <row r="27" spans="1:17" ht="18.75" x14ac:dyDescent="0.4">
      <c r="A27" s="31" t="s">
        <v>112</v>
      </c>
      <c r="B27" s="13">
        <f>4*16</f>
        <v>64</v>
      </c>
      <c r="C27" s="14"/>
      <c r="D27" s="15"/>
      <c r="E27" s="38"/>
      <c r="F27" s="39"/>
      <c r="G27" s="52"/>
      <c r="H27" s="13"/>
    </row>
    <row r="28" spans="1:17" ht="19.5" x14ac:dyDescent="0.4">
      <c r="A28" s="50"/>
      <c r="B28" s="35"/>
      <c r="C28" s="35"/>
      <c r="D28" s="35"/>
      <c r="E28" s="35"/>
      <c r="F28" s="35"/>
      <c r="G28" s="35"/>
      <c r="H28" s="35"/>
      <c r="I28" s="35"/>
      <c r="J28" s="35"/>
    </row>
    <row r="30" spans="1:17" ht="18.75" x14ac:dyDescent="0.3">
      <c r="B30" s="19" t="s">
        <v>6</v>
      </c>
      <c r="C30" s="20"/>
      <c r="D30" s="20"/>
    </row>
    <row r="31" spans="1:17" ht="15.75" x14ac:dyDescent="0.25">
      <c r="B31" s="21" t="s">
        <v>71</v>
      </c>
      <c r="C31" s="22" t="s">
        <v>74</v>
      </c>
      <c r="D31" s="22"/>
      <c r="E31" s="22"/>
      <c r="F31" s="23"/>
      <c r="G31" s="23"/>
      <c r="J31" s="7"/>
      <c r="Q31" s="7"/>
    </row>
    <row r="32" spans="1:17" ht="15.75" x14ac:dyDescent="0.25">
      <c r="B32" s="21" t="s">
        <v>149</v>
      </c>
      <c r="C32" s="22" t="s">
        <v>150</v>
      </c>
      <c r="D32" s="22"/>
      <c r="E32" s="22"/>
      <c r="F32" s="23"/>
      <c r="G32" s="23"/>
    </row>
    <row r="33" spans="1:19" ht="15.75" x14ac:dyDescent="0.25">
      <c r="B33" s="21" t="s">
        <v>75</v>
      </c>
      <c r="C33" s="22" t="s">
        <v>117</v>
      </c>
      <c r="D33" s="22"/>
      <c r="E33" s="22"/>
      <c r="F33" s="23"/>
      <c r="G33" s="23"/>
    </row>
    <row r="34" spans="1:19" ht="18.75" x14ac:dyDescent="0.35">
      <c r="B34" s="24" t="s">
        <v>77</v>
      </c>
      <c r="C34" s="25" t="s">
        <v>151</v>
      </c>
      <c r="D34" s="25"/>
      <c r="E34" s="25"/>
      <c r="F34" s="23"/>
      <c r="G34" s="23"/>
    </row>
    <row r="35" spans="1:19" ht="18.75" x14ac:dyDescent="0.35">
      <c r="B35" s="21" t="s">
        <v>152</v>
      </c>
      <c r="C35" s="22" t="s">
        <v>153</v>
      </c>
      <c r="D35" s="22"/>
      <c r="E35" s="22"/>
      <c r="F35" s="23"/>
      <c r="G35" s="23"/>
    </row>
    <row r="36" spans="1:19" ht="18.75" x14ac:dyDescent="0.35">
      <c r="B36" s="21" t="s">
        <v>154</v>
      </c>
      <c r="C36" s="22" t="s">
        <v>155</v>
      </c>
      <c r="D36" s="22"/>
      <c r="E36" s="22"/>
      <c r="F36" s="23"/>
      <c r="G36" s="23"/>
    </row>
    <row r="37" spans="1:19" ht="18.75" x14ac:dyDescent="0.35">
      <c r="B37" s="21" t="s">
        <v>83</v>
      </c>
      <c r="C37" s="22" t="s">
        <v>156</v>
      </c>
      <c r="D37" s="22"/>
      <c r="E37" s="22"/>
      <c r="F37" s="23"/>
      <c r="G37" s="23"/>
    </row>
    <row r="38" spans="1:19" ht="15.75" x14ac:dyDescent="0.25">
      <c r="B38" s="24" t="s">
        <v>85</v>
      </c>
      <c r="C38" s="25" t="s">
        <v>57</v>
      </c>
      <c r="D38" s="25"/>
      <c r="E38" s="25"/>
      <c r="F38" s="23"/>
      <c r="G38" s="23"/>
    </row>
    <row r="39" spans="1:19" ht="18.75" x14ac:dyDescent="0.35">
      <c r="B39" s="24" t="s">
        <v>87</v>
      </c>
      <c r="C39" s="25" t="s">
        <v>157</v>
      </c>
      <c r="D39" s="25"/>
      <c r="E39" s="25"/>
      <c r="F39" s="40"/>
      <c r="G39" s="40"/>
    </row>
    <row r="42" spans="1:1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55" spans="1:16" ht="19.5" x14ac:dyDescent="0.4">
      <c r="A55" s="7"/>
      <c r="H55" s="7"/>
      <c r="I55" s="7"/>
      <c r="K55" s="6"/>
      <c r="L55" s="6"/>
      <c r="M55" s="7"/>
    </row>
    <row r="57" spans="1:16" ht="18.75" x14ac:dyDescent="0.4">
      <c r="A57" s="31"/>
      <c r="B57" s="30"/>
      <c r="C57" s="30"/>
      <c r="D57" s="30"/>
      <c r="E57" s="30"/>
      <c r="F57" s="30"/>
      <c r="G57" s="30"/>
      <c r="H57" s="30"/>
    </row>
    <row r="58" spans="1:16" ht="18.75" x14ac:dyDescent="0.4">
      <c r="A58" s="31"/>
      <c r="B58" s="31"/>
      <c r="C58" s="31"/>
      <c r="D58" s="31"/>
      <c r="E58" s="31"/>
      <c r="F58" s="31"/>
      <c r="G58" s="31"/>
      <c r="H58" s="31"/>
    </row>
    <row r="59" spans="1:16" ht="18.75" x14ac:dyDescent="0.4">
      <c r="A59" s="31"/>
      <c r="B59" s="31"/>
      <c r="C59" s="31"/>
      <c r="D59" s="31"/>
      <c r="E59" s="31"/>
      <c r="F59" s="31"/>
      <c r="G59" s="31"/>
      <c r="H59" s="31"/>
    </row>
    <row r="60" spans="1:16" ht="18.75" x14ac:dyDescent="0.4">
      <c r="A60" s="31"/>
      <c r="B60" s="31"/>
      <c r="C60" s="31"/>
      <c r="D60" s="31"/>
      <c r="E60" s="31"/>
      <c r="F60" s="31"/>
      <c r="G60" s="31"/>
      <c r="H60" s="31"/>
    </row>
    <row r="63" spans="1:16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87" spans="1:16" ht="19.5" x14ac:dyDescent="0.4">
      <c r="A87" s="7"/>
      <c r="B87" s="29"/>
      <c r="C87" s="29"/>
      <c r="D87" s="7"/>
      <c r="E87" s="7"/>
      <c r="F87" s="7"/>
      <c r="G87" s="7"/>
      <c r="H87" s="7"/>
      <c r="I87" s="6"/>
      <c r="L87" s="6"/>
      <c r="M87" s="7"/>
    </row>
    <row r="89" spans="1:16" ht="18.75" x14ac:dyDescent="0.4">
      <c r="A89" s="31"/>
      <c r="B89" s="30"/>
      <c r="C89" s="30"/>
      <c r="D89" s="30"/>
      <c r="E89" s="30"/>
      <c r="F89" s="30"/>
      <c r="G89" s="30"/>
      <c r="H89" s="34"/>
    </row>
    <row r="90" spans="1:16" ht="18.75" x14ac:dyDescent="0.4">
      <c r="A90" s="31"/>
      <c r="B90" s="31"/>
      <c r="C90" s="31"/>
      <c r="D90" s="31"/>
      <c r="E90" s="31"/>
      <c r="F90" s="31"/>
      <c r="G90" s="31"/>
      <c r="H90" s="31"/>
    </row>
    <row r="91" spans="1:16" ht="18.75" x14ac:dyDescent="0.4">
      <c r="A91" s="31"/>
      <c r="B91" s="31"/>
      <c r="C91" s="31"/>
      <c r="D91" s="31"/>
      <c r="E91" s="31"/>
      <c r="F91" s="31"/>
      <c r="G91" s="31"/>
      <c r="H91" s="31"/>
    </row>
    <row r="92" spans="1:16" ht="18.75" x14ac:dyDescent="0.4">
      <c r="A92" s="31"/>
      <c r="B92" s="31"/>
      <c r="C92" s="31"/>
      <c r="D92" s="31"/>
      <c r="E92" s="31"/>
      <c r="F92" s="31"/>
      <c r="G92" s="31"/>
      <c r="H92" s="31"/>
    </row>
    <row r="96" spans="1:16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112" spans="1:13" ht="19.5" x14ac:dyDescent="0.4">
      <c r="A112" s="7"/>
      <c r="B112" s="29"/>
      <c r="C112" s="29"/>
      <c r="D112" s="7"/>
      <c r="E112" s="7"/>
      <c r="F112" s="7"/>
      <c r="G112" s="7"/>
      <c r="H112" s="7"/>
      <c r="K112" s="6"/>
      <c r="L112" s="6"/>
      <c r="M112" s="7"/>
    </row>
    <row r="114" spans="1:16" ht="18.75" x14ac:dyDescent="0.4">
      <c r="A114" s="31"/>
      <c r="B114" s="30"/>
      <c r="C114" s="30"/>
      <c r="D114" s="30"/>
      <c r="E114" s="30"/>
      <c r="F114" s="30"/>
      <c r="G114" s="30"/>
      <c r="H114" s="30"/>
    </row>
    <row r="115" spans="1:16" ht="18.75" x14ac:dyDescent="0.4">
      <c r="A115" s="31"/>
      <c r="B115" s="31"/>
      <c r="C115" s="31"/>
      <c r="D115" s="31"/>
      <c r="E115" s="31"/>
      <c r="F115" s="31"/>
      <c r="G115" s="31"/>
      <c r="H115" s="31"/>
    </row>
    <row r="116" spans="1:16" ht="18.75" x14ac:dyDescent="0.4">
      <c r="A116" s="31"/>
      <c r="B116" s="31"/>
      <c r="C116" s="31"/>
      <c r="D116" s="31"/>
      <c r="E116" s="31"/>
      <c r="F116" s="31"/>
      <c r="G116" s="31"/>
      <c r="H116" s="31"/>
    </row>
    <row r="117" spans="1:16" ht="18.75" x14ac:dyDescent="0.4">
      <c r="A117" s="31"/>
      <c r="B117" s="31"/>
      <c r="C117" s="31"/>
      <c r="D117" s="31"/>
      <c r="E117" s="31"/>
      <c r="F117" s="31"/>
      <c r="G117" s="31"/>
      <c r="H117" s="31"/>
    </row>
    <row r="120" spans="1:16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</row>
    <row r="143" spans="1:16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</row>
    <row r="153" spans="1:4" ht="18.75" x14ac:dyDescent="0.3">
      <c r="A153" s="32"/>
      <c r="B153" s="32"/>
      <c r="C153" s="32"/>
      <c r="D153" s="32"/>
    </row>
    <row r="154" spans="1:4" ht="18.75" x14ac:dyDescent="0.3">
      <c r="A154" s="32"/>
      <c r="B154" s="32"/>
      <c r="C154" s="32"/>
      <c r="D154" s="32"/>
    </row>
    <row r="176" spans="1:13" ht="19.5" x14ac:dyDescent="0.4">
      <c r="A176" s="7"/>
      <c r="B176" s="29"/>
      <c r="C176" s="29"/>
      <c r="D176" s="7"/>
      <c r="E176" s="7"/>
      <c r="F176" s="7"/>
      <c r="G176" s="7"/>
      <c r="H176" s="7"/>
      <c r="K176" s="6"/>
      <c r="L176" s="6"/>
      <c r="M176" s="7"/>
    </row>
    <row r="178" spans="1:16" x14ac:dyDescent="0.25">
      <c r="B178" s="30"/>
      <c r="C178" s="30"/>
      <c r="D178" s="30"/>
      <c r="E178" s="30"/>
      <c r="F178" s="30"/>
      <c r="G178" s="30"/>
      <c r="H178" s="30"/>
    </row>
    <row r="179" spans="1:16" ht="15.75" x14ac:dyDescent="0.3">
      <c r="B179" s="17"/>
      <c r="C179" s="17"/>
      <c r="D179" s="17"/>
      <c r="E179" s="17"/>
      <c r="F179" s="17"/>
      <c r="G179" s="17"/>
      <c r="H179" s="17"/>
    </row>
    <row r="180" spans="1:16" ht="15.75" x14ac:dyDescent="0.3">
      <c r="B180" s="17"/>
      <c r="C180" s="17"/>
      <c r="D180" s="17"/>
      <c r="E180" s="17"/>
      <c r="F180" s="17"/>
      <c r="G180" s="17"/>
      <c r="H180" s="17"/>
    </row>
    <row r="181" spans="1:16" ht="15.75" x14ac:dyDescent="0.3">
      <c r="B181" s="17"/>
      <c r="C181" s="17"/>
      <c r="D181" s="17"/>
      <c r="E181" s="17"/>
      <c r="F181" s="17"/>
      <c r="G181" s="17"/>
      <c r="H181" s="17"/>
    </row>
    <row r="185" spans="1:16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</row>
    <row r="220" spans="1:13" ht="19.5" x14ac:dyDescent="0.4">
      <c r="A220" s="7"/>
      <c r="B220" s="29"/>
      <c r="C220" s="29"/>
      <c r="D220" s="7"/>
      <c r="E220" s="7"/>
      <c r="F220" s="7"/>
      <c r="G220" s="7"/>
      <c r="H220" s="7"/>
      <c r="K220" s="6"/>
      <c r="L220" s="6"/>
      <c r="M220" s="7"/>
    </row>
    <row r="222" spans="1:13" x14ac:dyDescent="0.25">
      <c r="A222" s="43"/>
      <c r="B222" s="44"/>
      <c r="C222" s="44"/>
      <c r="D222" s="44"/>
      <c r="E222" s="45"/>
      <c r="F222" s="45"/>
      <c r="G222" s="45"/>
      <c r="H222" s="45"/>
    </row>
    <row r="223" spans="1:13" ht="15.75" x14ac:dyDescent="0.3">
      <c r="B223" s="17"/>
      <c r="C223" s="17"/>
      <c r="D223" s="17"/>
      <c r="E223" s="17"/>
      <c r="F223" s="17"/>
      <c r="G223" s="17"/>
      <c r="H223" s="17"/>
    </row>
    <row r="224" spans="1:13" ht="15.75" x14ac:dyDescent="0.3">
      <c r="B224" s="17"/>
      <c r="C224" s="17"/>
      <c r="D224" s="17"/>
      <c r="E224" s="17"/>
      <c r="F224" s="17"/>
      <c r="G224" s="17"/>
      <c r="H224" s="17"/>
    </row>
    <row r="225" spans="1:16" ht="15.75" x14ac:dyDescent="0.3">
      <c r="B225" s="17"/>
      <c r="C225" s="17"/>
      <c r="D225" s="17"/>
      <c r="E225" s="17"/>
      <c r="F225" s="17"/>
      <c r="G225" s="17"/>
      <c r="H225" s="17"/>
    </row>
    <row r="229" spans="1:16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</row>
    <row r="264" spans="1:16" ht="19.5" x14ac:dyDescent="0.4">
      <c r="A264" s="7"/>
      <c r="B264" s="29"/>
      <c r="C264" s="29"/>
      <c r="D264" s="7"/>
      <c r="E264" s="7"/>
      <c r="F264" s="7"/>
      <c r="G264" s="7"/>
      <c r="H264" s="7"/>
      <c r="K264" s="6"/>
      <c r="L264" s="6"/>
      <c r="M264" s="7"/>
    </row>
    <row r="266" spans="1:16" x14ac:dyDescent="0.25">
      <c r="B266" s="26"/>
      <c r="C266" s="26"/>
      <c r="D266" s="26"/>
      <c r="E266" s="30"/>
      <c r="F266" s="30"/>
      <c r="G266" s="30"/>
      <c r="H266" s="30"/>
    </row>
    <row r="267" spans="1:16" ht="15.75" x14ac:dyDescent="0.3">
      <c r="B267" s="17"/>
      <c r="C267" s="17"/>
      <c r="D267" s="17"/>
      <c r="E267" s="17"/>
      <c r="F267" s="17"/>
      <c r="G267" s="17"/>
      <c r="H267" s="17"/>
    </row>
    <row r="268" spans="1:16" ht="15.75" x14ac:dyDescent="0.3">
      <c r="B268" s="17"/>
      <c r="C268" s="17"/>
      <c r="D268" s="17"/>
      <c r="E268" s="17"/>
      <c r="F268" s="17"/>
      <c r="G268" s="17"/>
      <c r="H268" s="17"/>
    </row>
    <row r="269" spans="1:16" ht="15.75" x14ac:dyDescent="0.3">
      <c r="B269" s="17"/>
      <c r="C269" s="17"/>
      <c r="D269" s="17"/>
      <c r="E269" s="17"/>
      <c r="F269" s="17"/>
      <c r="G269" s="17"/>
      <c r="H269" s="17"/>
    </row>
    <row r="272" spans="1:16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</row>
    <row r="288" spans="1:13" ht="19.5" x14ac:dyDescent="0.4">
      <c r="A288" s="7"/>
      <c r="B288" s="29"/>
      <c r="C288" s="29"/>
      <c r="D288" s="7"/>
      <c r="E288" s="7"/>
      <c r="F288" s="7"/>
      <c r="G288" s="7"/>
      <c r="H288" s="7"/>
      <c r="K288" s="6"/>
      <c r="L288" s="6"/>
      <c r="M288" s="7"/>
    </row>
    <row r="290" spans="1:9" x14ac:dyDescent="0.25">
      <c r="A290" s="30"/>
      <c r="B290" s="30"/>
      <c r="C290" s="30"/>
      <c r="D290" s="26"/>
      <c r="E290" s="26"/>
      <c r="F290" s="26"/>
      <c r="G290" s="26"/>
      <c r="H290" s="26"/>
    </row>
    <row r="291" spans="1:9" ht="15.75" x14ac:dyDescent="0.3">
      <c r="A291" s="17"/>
      <c r="B291" s="17"/>
      <c r="C291" s="17"/>
      <c r="D291" s="17"/>
      <c r="E291" s="17"/>
      <c r="F291" s="46"/>
      <c r="G291" s="18"/>
      <c r="H291" s="47"/>
      <c r="I291" s="16"/>
    </row>
    <row r="292" spans="1:9" ht="15.75" x14ac:dyDescent="0.3">
      <c r="A292" s="17"/>
      <c r="B292" s="17"/>
      <c r="C292" s="17"/>
      <c r="D292" s="17"/>
      <c r="E292" s="17"/>
      <c r="F292" s="18"/>
      <c r="G292" s="18"/>
      <c r="H292" s="16"/>
      <c r="I292" s="16"/>
    </row>
    <row r="293" spans="1:9" ht="15.75" x14ac:dyDescent="0.3">
      <c r="A293" s="17"/>
      <c r="B293" s="17"/>
      <c r="C293" s="17"/>
      <c r="D293" s="17"/>
      <c r="E293" s="17"/>
      <c r="F293" s="18"/>
      <c r="G293" s="18"/>
      <c r="H293" s="16"/>
      <c r="I293" s="16"/>
    </row>
    <row r="296" spans="1:9" ht="15.75" x14ac:dyDescent="0.25">
      <c r="D296" s="28"/>
    </row>
    <row r="313" spans="1:13" ht="19.5" x14ac:dyDescent="0.4">
      <c r="A313" s="7"/>
      <c r="B313" s="29"/>
      <c r="C313" s="29"/>
      <c r="D313" s="7"/>
      <c r="E313" s="7"/>
      <c r="F313" s="7"/>
      <c r="G313" s="7"/>
      <c r="H313" s="7"/>
      <c r="I313" s="6"/>
      <c r="L313" s="6"/>
      <c r="M313" s="7"/>
    </row>
    <row r="315" spans="1:13" x14ac:dyDescent="0.25">
      <c r="B315" s="30"/>
      <c r="C315" s="30"/>
      <c r="D315" s="30"/>
      <c r="E315" s="30"/>
    </row>
    <row r="316" spans="1:13" x14ac:dyDescent="0.25">
      <c r="B316" s="30"/>
      <c r="C316" s="30"/>
      <c r="D316" s="30"/>
      <c r="E316" s="30"/>
    </row>
    <row r="317" spans="1:13" x14ac:dyDescent="0.25">
      <c r="B317" s="30"/>
      <c r="C317" s="30"/>
      <c r="D317" s="30"/>
      <c r="E317" s="30"/>
    </row>
    <row r="318" spans="1:13" x14ac:dyDescent="0.25">
      <c r="B318" s="30"/>
      <c r="C318" s="30"/>
      <c r="D318" s="30"/>
      <c r="E318" s="30"/>
    </row>
    <row r="321" spans="4:4" ht="15.75" x14ac:dyDescent="0.25">
      <c r="D321" s="28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388AA-1900-4E9F-A2F5-B77972EDEBDD}">
  <dimension ref="A9:S321"/>
  <sheetViews>
    <sheetView workbookViewId="0"/>
  </sheetViews>
  <sheetFormatPr defaultRowHeight="15" x14ac:dyDescent="0.25"/>
  <cols>
    <col min="8" max="8" width="13.85546875" bestFit="1" customWidth="1"/>
    <col min="19" max="19" width="7.42578125" customWidth="1"/>
  </cols>
  <sheetData>
    <row r="9" spans="1:1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  <c r="S9" s="2"/>
    </row>
    <row r="16" spans="1:19" ht="23.25" x14ac:dyDescent="0.35">
      <c r="B16" s="3" t="s">
        <v>158</v>
      </c>
    </row>
    <row r="19" spans="1:17" ht="23.25" x14ac:dyDescent="0.35">
      <c r="B19" s="3" t="s">
        <v>159</v>
      </c>
    </row>
    <row r="22" spans="1:17" ht="23.25" x14ac:dyDescent="0.35">
      <c r="B22" s="3" t="s">
        <v>160</v>
      </c>
    </row>
    <row r="24" spans="1:17" ht="19.5" x14ac:dyDescent="0.4">
      <c r="A24" s="7"/>
      <c r="B24" s="29"/>
      <c r="C24" s="29"/>
      <c r="D24" s="7"/>
      <c r="E24" s="7"/>
      <c r="F24" s="7"/>
      <c r="G24" s="7"/>
      <c r="H24" s="7"/>
      <c r="I24" s="7"/>
      <c r="J24" s="7"/>
      <c r="K24" s="7"/>
      <c r="M24" s="6"/>
      <c r="N24" s="6"/>
      <c r="O24" s="6"/>
      <c r="P24" s="7"/>
    </row>
    <row r="26" spans="1:17" x14ac:dyDescent="0.25">
      <c r="B26" s="34"/>
      <c r="C26" s="34"/>
      <c r="D26" s="34"/>
      <c r="E26" s="34"/>
      <c r="F26" s="34"/>
      <c r="G26" s="34"/>
      <c r="H26" s="34"/>
      <c r="I26" s="34"/>
      <c r="J26" s="34"/>
    </row>
    <row r="27" spans="1:17" ht="19.5" x14ac:dyDescent="0.4">
      <c r="A27" s="50"/>
      <c r="B27" s="35"/>
      <c r="C27" s="35"/>
      <c r="D27" s="35"/>
      <c r="E27" s="35"/>
      <c r="F27" s="35"/>
      <c r="G27" s="35"/>
      <c r="H27" s="35"/>
      <c r="I27" s="35"/>
      <c r="J27" s="35"/>
    </row>
    <row r="28" spans="1:17" ht="19.5" x14ac:dyDescent="0.4">
      <c r="A28" s="50"/>
      <c r="B28" s="35"/>
      <c r="C28" s="35"/>
      <c r="D28" s="35"/>
      <c r="E28" s="35"/>
      <c r="F28" s="35"/>
      <c r="G28" s="35"/>
      <c r="H28" s="35"/>
      <c r="I28" s="35"/>
      <c r="J28" s="35"/>
    </row>
    <row r="31" spans="1:17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3" spans="1:13" ht="19.5" x14ac:dyDescent="0.4">
      <c r="A33" s="4"/>
      <c r="B33" s="5" t="s">
        <v>1</v>
      </c>
      <c r="C33" s="5"/>
      <c r="D33" s="4"/>
      <c r="E33" s="4"/>
      <c r="F33" s="4"/>
      <c r="G33" s="4"/>
      <c r="H33" s="4"/>
    </row>
    <row r="35" spans="1:13" ht="15.75" x14ac:dyDescent="0.25">
      <c r="B35" s="58" t="s">
        <v>161</v>
      </c>
      <c r="C35" s="58"/>
      <c r="D35" s="59" t="s">
        <v>162</v>
      </c>
      <c r="E35" s="10"/>
      <c r="F35" s="11" t="s">
        <v>163</v>
      </c>
      <c r="G35" s="36" t="s">
        <v>164</v>
      </c>
      <c r="H35" s="37" t="s">
        <v>165</v>
      </c>
    </row>
    <row r="36" spans="1:13" x14ac:dyDescent="0.25">
      <c r="B36" s="13">
        <v>5</v>
      </c>
      <c r="C36" s="13"/>
      <c r="D36" s="14">
        <v>1000</v>
      </c>
      <c r="E36" s="14"/>
      <c r="F36" s="15">
        <f>(B36/D36)*1000</f>
        <v>5</v>
      </c>
      <c r="G36" s="38">
        <f>F36*1000</f>
        <v>5000</v>
      </c>
      <c r="H36" s="39">
        <f>G36*1000</f>
        <v>5000000</v>
      </c>
    </row>
    <row r="37" spans="1:13" x14ac:dyDescent="0.25">
      <c r="B37" s="13"/>
      <c r="C37" s="13"/>
      <c r="D37" s="14"/>
      <c r="E37" s="14"/>
      <c r="F37" s="15"/>
      <c r="G37" s="38"/>
      <c r="H37" s="39"/>
    </row>
    <row r="38" spans="1:13" x14ac:dyDescent="0.25">
      <c r="B38" s="13"/>
      <c r="C38" s="13"/>
      <c r="D38" s="14"/>
      <c r="E38" s="14"/>
      <c r="F38" s="15"/>
      <c r="G38" s="38"/>
      <c r="H38" s="39"/>
    </row>
    <row r="41" spans="1:13" ht="18.75" x14ac:dyDescent="0.3">
      <c r="B41" s="19" t="s">
        <v>6</v>
      </c>
      <c r="C41" s="20"/>
      <c r="D41" s="20"/>
    </row>
    <row r="42" spans="1:13" ht="15.75" x14ac:dyDescent="0.25">
      <c r="B42" s="21" t="s">
        <v>166</v>
      </c>
      <c r="C42" s="22" t="s">
        <v>51</v>
      </c>
      <c r="D42" s="22"/>
      <c r="E42" s="22"/>
      <c r="F42" s="23"/>
    </row>
    <row r="43" spans="1:13" ht="19.5" x14ac:dyDescent="0.4">
      <c r="A43" s="7"/>
      <c r="B43" s="21" t="s">
        <v>167</v>
      </c>
      <c r="C43" s="22" t="s">
        <v>57</v>
      </c>
      <c r="D43" s="22"/>
      <c r="E43" s="22"/>
      <c r="F43" s="23"/>
      <c r="G43" s="7"/>
      <c r="H43" s="7"/>
      <c r="K43" s="6"/>
      <c r="L43" s="6"/>
      <c r="M43" s="7"/>
    </row>
    <row r="44" spans="1:13" ht="15.75" x14ac:dyDescent="0.25">
      <c r="B44" s="21" t="s">
        <v>168</v>
      </c>
      <c r="C44" s="22" t="s">
        <v>169</v>
      </c>
      <c r="D44" s="22"/>
      <c r="E44" s="22"/>
      <c r="F44" s="23"/>
    </row>
    <row r="45" spans="1:13" ht="15.75" x14ac:dyDescent="0.25">
      <c r="A45" s="43"/>
      <c r="B45" s="24" t="s">
        <v>170</v>
      </c>
      <c r="C45" s="25" t="s">
        <v>171</v>
      </c>
      <c r="D45" s="25"/>
      <c r="E45" s="25"/>
      <c r="F45" s="23"/>
      <c r="G45" s="45"/>
      <c r="H45" s="45"/>
    </row>
    <row r="46" spans="1:13" ht="16.5" x14ac:dyDescent="0.3">
      <c r="B46" s="21" t="s">
        <v>172</v>
      </c>
      <c r="C46" s="22" t="s">
        <v>173</v>
      </c>
      <c r="D46" s="22"/>
      <c r="E46" s="22"/>
      <c r="F46" s="23"/>
      <c r="G46" s="17"/>
      <c r="H46" s="17"/>
    </row>
    <row r="47" spans="1:13" ht="15.75" x14ac:dyDescent="0.3">
      <c r="B47" s="17"/>
      <c r="C47" s="17"/>
      <c r="D47" s="17"/>
      <c r="E47" s="17"/>
      <c r="F47" s="17"/>
      <c r="G47" s="17"/>
      <c r="H47" s="17"/>
    </row>
    <row r="48" spans="1:13" ht="15.75" x14ac:dyDescent="0.3">
      <c r="B48" s="17"/>
      <c r="C48" s="17"/>
      <c r="D48" s="17"/>
      <c r="E48" s="17"/>
      <c r="F48" s="17"/>
      <c r="G48" s="17"/>
      <c r="H48" s="17"/>
    </row>
    <row r="49" spans="1:1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2"/>
      <c r="R49" s="2"/>
      <c r="S49" s="2"/>
    </row>
    <row r="60" spans="1:19" ht="15.75" x14ac:dyDescent="0.25">
      <c r="B60" s="26"/>
      <c r="C60" s="27"/>
      <c r="D60" s="27"/>
      <c r="E60" s="27"/>
    </row>
    <row r="61" spans="1:19" ht="15.75" x14ac:dyDescent="0.25">
      <c r="B61" s="26"/>
      <c r="C61" s="27"/>
      <c r="D61" s="27"/>
      <c r="E61" s="27"/>
    </row>
    <row r="62" spans="1:19" ht="15.75" x14ac:dyDescent="0.25">
      <c r="B62" s="41"/>
      <c r="C62" s="42"/>
      <c r="D62" s="42"/>
      <c r="E62" s="42"/>
    </row>
    <row r="63" spans="1:19" ht="15.75" x14ac:dyDescent="0.25">
      <c r="B63" s="41"/>
      <c r="C63" s="42"/>
      <c r="D63" s="42"/>
      <c r="E63" s="42"/>
    </row>
    <row r="95" spans="1:16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1:16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112" spans="1:13" ht="19.5" x14ac:dyDescent="0.4">
      <c r="A112" s="7"/>
      <c r="B112" s="29"/>
      <c r="C112" s="29"/>
      <c r="D112" s="7"/>
      <c r="E112" s="7"/>
      <c r="F112" s="7"/>
      <c r="G112" s="7"/>
      <c r="H112" s="7"/>
      <c r="K112" s="6"/>
      <c r="L112" s="6"/>
      <c r="M112" s="7"/>
    </row>
    <row r="114" spans="1:16" ht="18.75" x14ac:dyDescent="0.4">
      <c r="A114" s="31"/>
      <c r="B114" s="30"/>
      <c r="C114" s="30"/>
      <c r="D114" s="30"/>
      <c r="E114" s="30"/>
      <c r="F114" s="30"/>
      <c r="G114" s="30"/>
      <c r="H114" s="30"/>
    </row>
    <row r="115" spans="1:16" ht="18.75" x14ac:dyDescent="0.4">
      <c r="A115" s="31"/>
      <c r="B115" s="31"/>
      <c r="C115" s="31"/>
      <c r="D115" s="31"/>
      <c r="E115" s="31"/>
      <c r="F115" s="31"/>
      <c r="G115" s="31"/>
      <c r="H115" s="31"/>
    </row>
    <row r="116" spans="1:16" ht="18.75" x14ac:dyDescent="0.4">
      <c r="A116" s="31"/>
      <c r="B116" s="31"/>
      <c r="C116" s="31"/>
      <c r="D116" s="31"/>
      <c r="E116" s="31"/>
      <c r="F116" s="31"/>
      <c r="G116" s="31"/>
      <c r="H116" s="31"/>
    </row>
    <row r="117" spans="1:16" ht="18.75" x14ac:dyDescent="0.4">
      <c r="A117" s="31"/>
      <c r="B117" s="31"/>
      <c r="C117" s="31"/>
      <c r="D117" s="31"/>
      <c r="E117" s="31"/>
      <c r="F117" s="31"/>
      <c r="G117" s="31"/>
      <c r="H117" s="31"/>
    </row>
    <row r="120" spans="1:16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</row>
    <row r="136" spans="1:16" ht="19.5" x14ac:dyDescent="0.4">
      <c r="A136" s="7"/>
      <c r="B136" s="29"/>
      <c r="C136" s="29"/>
      <c r="D136" s="7"/>
      <c r="E136" s="7"/>
      <c r="F136" s="7"/>
      <c r="G136" s="7"/>
      <c r="H136" s="7"/>
      <c r="K136" s="6"/>
      <c r="L136" s="6"/>
      <c r="M136" s="7"/>
    </row>
    <row r="138" spans="1:16" ht="18.75" x14ac:dyDescent="0.4">
      <c r="A138" s="31"/>
      <c r="B138" s="30"/>
      <c r="C138" s="30"/>
      <c r="D138" s="30"/>
      <c r="E138" s="30"/>
      <c r="F138" s="30"/>
      <c r="G138" s="30"/>
      <c r="H138" s="30"/>
    </row>
    <row r="139" spans="1:16" ht="18.75" x14ac:dyDescent="0.4">
      <c r="A139" s="31"/>
      <c r="B139" s="31"/>
      <c r="C139" s="31"/>
      <c r="D139" s="31"/>
      <c r="E139" s="31"/>
      <c r="F139" s="31"/>
      <c r="G139" s="31"/>
      <c r="H139" s="31"/>
    </row>
    <row r="140" spans="1:16" ht="18.75" x14ac:dyDescent="0.4">
      <c r="A140" s="31"/>
      <c r="B140" s="31"/>
      <c r="C140" s="31"/>
      <c r="D140" s="31"/>
      <c r="E140" s="31"/>
      <c r="F140" s="31"/>
      <c r="G140" s="31"/>
      <c r="H140" s="31"/>
    </row>
    <row r="141" spans="1:16" ht="18.75" x14ac:dyDescent="0.4">
      <c r="A141" s="31"/>
      <c r="B141" s="31"/>
      <c r="C141" s="31"/>
      <c r="D141" s="31"/>
      <c r="E141" s="31"/>
      <c r="F141" s="31"/>
      <c r="G141" s="31"/>
      <c r="H141" s="31"/>
    </row>
    <row r="143" spans="1:16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</row>
    <row r="153" spans="1:4" ht="18.75" x14ac:dyDescent="0.3">
      <c r="A153" s="32"/>
      <c r="B153" s="32"/>
      <c r="C153" s="32"/>
      <c r="D153" s="32"/>
    </row>
    <row r="154" spans="1:4" ht="18.75" x14ac:dyDescent="0.3">
      <c r="A154" s="32"/>
      <c r="B154" s="32"/>
      <c r="C154" s="32"/>
      <c r="D154" s="32"/>
    </row>
    <row r="176" spans="1:13" ht="19.5" x14ac:dyDescent="0.4">
      <c r="A176" s="7"/>
      <c r="B176" s="29"/>
      <c r="C176" s="29"/>
      <c r="D176" s="7"/>
      <c r="E176" s="7"/>
      <c r="F176" s="7"/>
      <c r="G176" s="7"/>
      <c r="H176" s="7"/>
      <c r="K176" s="6"/>
      <c r="L176" s="6"/>
      <c r="M176" s="7"/>
    </row>
    <row r="178" spans="1:16" x14ac:dyDescent="0.25">
      <c r="B178" s="30"/>
      <c r="C178" s="30"/>
      <c r="D178" s="30"/>
      <c r="E178" s="30"/>
      <c r="F178" s="30"/>
      <c r="G178" s="30"/>
      <c r="H178" s="30"/>
    </row>
    <row r="179" spans="1:16" ht="15.75" x14ac:dyDescent="0.3">
      <c r="B179" s="17"/>
      <c r="C179" s="17"/>
      <c r="D179" s="17"/>
      <c r="E179" s="17"/>
      <c r="F179" s="17"/>
      <c r="G179" s="17"/>
      <c r="H179" s="17"/>
    </row>
    <row r="180" spans="1:16" ht="15.75" x14ac:dyDescent="0.3">
      <c r="B180" s="17"/>
      <c r="C180" s="17"/>
      <c r="D180" s="17"/>
      <c r="E180" s="17"/>
      <c r="F180" s="17"/>
      <c r="G180" s="17"/>
      <c r="H180" s="17"/>
    </row>
    <row r="181" spans="1:16" ht="15.75" x14ac:dyDescent="0.3">
      <c r="B181" s="17"/>
      <c r="C181" s="17"/>
      <c r="D181" s="17"/>
      <c r="E181" s="17"/>
      <c r="F181" s="17"/>
      <c r="G181" s="17"/>
      <c r="H181" s="17"/>
    </row>
    <row r="185" spans="1:16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</row>
    <row r="288" spans="1:13" ht="19.5" x14ac:dyDescent="0.4">
      <c r="A288" s="7"/>
      <c r="B288" s="29"/>
      <c r="C288" s="29"/>
      <c r="D288" s="7"/>
      <c r="E288" s="7"/>
      <c r="F288" s="7"/>
      <c r="G288" s="7"/>
      <c r="H288" s="7"/>
      <c r="K288" s="6"/>
      <c r="L288" s="6"/>
      <c r="M288" s="7"/>
    </row>
    <row r="290" spans="1:9" x14ac:dyDescent="0.25">
      <c r="A290" s="30"/>
      <c r="B290" s="30"/>
      <c r="C290" s="30"/>
      <c r="D290" s="26"/>
      <c r="E290" s="26"/>
      <c r="F290" s="26"/>
      <c r="G290" s="26"/>
      <c r="H290" s="26"/>
    </row>
    <row r="291" spans="1:9" ht="15.75" x14ac:dyDescent="0.3">
      <c r="A291" s="17"/>
      <c r="B291" s="17"/>
      <c r="C291" s="17"/>
      <c r="D291" s="17"/>
      <c r="E291" s="17"/>
      <c r="F291" s="46"/>
      <c r="G291" s="18"/>
      <c r="H291" s="47"/>
      <c r="I291" s="16"/>
    </row>
    <row r="292" spans="1:9" ht="15.75" x14ac:dyDescent="0.3">
      <c r="A292" s="17"/>
      <c r="B292" s="17"/>
      <c r="C292" s="17"/>
      <c r="D292" s="17"/>
      <c r="E292" s="17"/>
      <c r="F292" s="18"/>
      <c r="G292" s="18"/>
      <c r="H292" s="16"/>
      <c r="I292" s="16"/>
    </row>
    <row r="293" spans="1:9" ht="15.75" x14ac:dyDescent="0.3">
      <c r="A293" s="17"/>
      <c r="B293" s="17"/>
      <c r="C293" s="17"/>
      <c r="D293" s="17"/>
      <c r="E293" s="17"/>
      <c r="F293" s="18"/>
      <c r="G293" s="18"/>
      <c r="H293" s="16"/>
      <c r="I293" s="16"/>
    </row>
    <row r="296" spans="1:9" ht="15.75" x14ac:dyDescent="0.25">
      <c r="D296" s="28"/>
    </row>
    <row r="313" spans="1:13" ht="19.5" x14ac:dyDescent="0.4">
      <c r="A313" s="7"/>
      <c r="B313" s="29"/>
      <c r="C313" s="29"/>
      <c r="D313" s="7"/>
      <c r="E313" s="7"/>
      <c r="F313" s="7"/>
      <c r="G313" s="7"/>
      <c r="H313" s="7"/>
      <c r="I313" s="6"/>
      <c r="L313" s="6"/>
      <c r="M313" s="7"/>
    </row>
    <row r="315" spans="1:13" x14ac:dyDescent="0.25">
      <c r="B315" s="30"/>
      <c r="C315" s="30"/>
      <c r="D315" s="30"/>
      <c r="E315" s="30"/>
    </row>
    <row r="316" spans="1:13" x14ac:dyDescent="0.25">
      <c r="B316" s="30"/>
      <c r="C316" s="30"/>
      <c r="D316" s="30"/>
      <c r="E316" s="30"/>
    </row>
    <row r="317" spans="1:13" x14ac:dyDescent="0.25">
      <c r="B317" s="30"/>
      <c r="C317" s="30"/>
      <c r="D317" s="30"/>
      <c r="E317" s="30"/>
    </row>
    <row r="318" spans="1:13" x14ac:dyDescent="0.25">
      <c r="B318" s="30"/>
      <c r="C318" s="30"/>
      <c r="D318" s="30"/>
      <c r="E318" s="30"/>
    </row>
    <row r="321" spans="4:4" ht="15.75" x14ac:dyDescent="0.25">
      <c r="D321" s="2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</dc:creator>
  <cp:lastModifiedBy>Ahmed A</cp:lastModifiedBy>
  <dcterms:created xsi:type="dcterms:W3CDTF">2015-06-05T18:17:20Z</dcterms:created>
  <dcterms:modified xsi:type="dcterms:W3CDTF">2026-02-01T17:49:15Z</dcterms:modified>
</cp:coreProperties>
</file>