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لينا\Desktop\تطبيقات الحاسب فصل ثاني 34-35\التعادل\"/>
    </mc:Choice>
  </mc:AlternateContent>
  <bookViews>
    <workbookView xWindow="480" yWindow="45" windowWidth="13335" windowHeight="6915"/>
  </bookViews>
  <sheets>
    <sheet name="النشاط" sheetId="2" r:id="rId1"/>
    <sheet name="الواجب" sheetId="3" r:id="rId2"/>
  </sheets>
  <calcPr calcId="152511"/>
</workbook>
</file>

<file path=xl/calcChain.xml><?xml version="1.0" encoding="utf-8"?>
<calcChain xmlns="http://schemas.openxmlformats.org/spreadsheetml/2006/main">
  <c r="H55" i="3" l="1"/>
  <c r="G55" i="3"/>
  <c r="F55" i="3"/>
  <c r="E55" i="3"/>
  <c r="D55" i="3"/>
  <c r="C55" i="3"/>
  <c r="B55" i="3"/>
  <c r="C52" i="3"/>
  <c r="H56" i="3" s="1"/>
  <c r="B52" i="3"/>
  <c r="H58" i="3" s="1"/>
  <c r="E51" i="3"/>
  <c r="E50" i="3"/>
  <c r="E49" i="3"/>
  <c r="E48" i="3"/>
  <c r="H35" i="3"/>
  <c r="G35" i="3"/>
  <c r="F35" i="3"/>
  <c r="E35" i="3"/>
  <c r="D35" i="3"/>
  <c r="C35" i="3"/>
  <c r="B35" i="3"/>
  <c r="C32" i="3"/>
  <c r="H36" i="3" s="1"/>
  <c r="B32" i="3"/>
  <c r="H38" i="3" s="1"/>
  <c r="E31" i="3"/>
  <c r="E30" i="3"/>
  <c r="E29" i="3"/>
  <c r="E28" i="3"/>
  <c r="C12" i="3"/>
  <c r="E8" i="3"/>
  <c r="H15" i="3"/>
  <c r="G15" i="3"/>
  <c r="F15" i="3"/>
  <c r="E15" i="3"/>
  <c r="D15" i="3"/>
  <c r="C15" i="3"/>
  <c r="B15" i="3"/>
  <c r="B12" i="3"/>
  <c r="E11" i="3"/>
  <c r="E10" i="3"/>
  <c r="E9" i="3"/>
  <c r="B14" i="2"/>
  <c r="C11" i="2"/>
  <c r="B15" i="2" s="1"/>
  <c r="B16" i="2" s="1"/>
  <c r="B11" i="2"/>
  <c r="E11" i="2" s="1"/>
  <c r="G11" i="2" s="1"/>
  <c r="G10" i="2" s="1"/>
  <c r="I14" i="2"/>
  <c r="H14" i="2"/>
  <c r="G14" i="2"/>
  <c r="F14" i="2"/>
  <c r="E14" i="2"/>
  <c r="D14" i="2"/>
  <c r="C14" i="2"/>
  <c r="I15" i="2"/>
  <c r="I17" i="2"/>
  <c r="E10" i="2"/>
  <c r="E9" i="2"/>
  <c r="E8" i="2"/>
  <c r="H57" i="3" l="1"/>
  <c r="H59" i="3" s="1"/>
  <c r="E52" i="3"/>
  <c r="B56" i="3"/>
  <c r="B57" i="3" s="1"/>
  <c r="C56" i="3"/>
  <c r="C57" i="3" s="1"/>
  <c r="D56" i="3"/>
  <c r="D57" i="3" s="1"/>
  <c r="E56" i="3"/>
  <c r="E57" i="3" s="1"/>
  <c r="F56" i="3"/>
  <c r="F57" i="3" s="1"/>
  <c r="G56" i="3"/>
  <c r="G57" i="3" s="1"/>
  <c r="B58" i="3"/>
  <c r="C58" i="3"/>
  <c r="D58" i="3"/>
  <c r="E58" i="3"/>
  <c r="F58" i="3"/>
  <c r="G58" i="3"/>
  <c r="H37" i="3"/>
  <c r="H39" i="3" s="1"/>
  <c r="E32" i="3"/>
  <c r="G32" i="3" s="1"/>
  <c r="H32" i="3" s="1"/>
  <c r="B36" i="3"/>
  <c r="B37" i="3" s="1"/>
  <c r="C36" i="3"/>
  <c r="C37" i="3" s="1"/>
  <c r="D36" i="3"/>
  <c r="D37" i="3" s="1"/>
  <c r="E36" i="3"/>
  <c r="E37" i="3" s="1"/>
  <c r="F36" i="3"/>
  <c r="F37" i="3" s="1"/>
  <c r="G36" i="3"/>
  <c r="G37" i="3" s="1"/>
  <c r="B38" i="3"/>
  <c r="C38" i="3"/>
  <c r="D38" i="3"/>
  <c r="E38" i="3"/>
  <c r="F38" i="3"/>
  <c r="G38" i="3"/>
  <c r="E12" i="3"/>
  <c r="B16" i="3"/>
  <c r="B17" i="3" s="1"/>
  <c r="C16" i="3"/>
  <c r="C17" i="3" s="1"/>
  <c r="D16" i="3"/>
  <c r="D17" i="3" s="1"/>
  <c r="E16" i="3"/>
  <c r="E17" i="3" s="1"/>
  <c r="F16" i="3"/>
  <c r="F17" i="3" s="1"/>
  <c r="G16" i="3"/>
  <c r="G17" i="3" s="1"/>
  <c r="H16" i="3"/>
  <c r="H17" i="3" s="1"/>
  <c r="B18" i="3"/>
  <c r="C18" i="3"/>
  <c r="D18" i="3"/>
  <c r="E18" i="3"/>
  <c r="F18" i="3"/>
  <c r="G18" i="3"/>
  <c r="H18" i="3"/>
  <c r="G8" i="2"/>
  <c r="H8" i="2" s="1"/>
  <c r="G9" i="2"/>
  <c r="H9" i="2" s="1"/>
  <c r="I16" i="2"/>
  <c r="I18" i="2" s="1"/>
  <c r="C15" i="2"/>
  <c r="C16" i="2" s="1"/>
  <c r="D15" i="2"/>
  <c r="D16" i="2" s="1"/>
  <c r="E15" i="2"/>
  <c r="E16" i="2" s="1"/>
  <c r="F15" i="2"/>
  <c r="F16" i="2" s="1"/>
  <c r="G15" i="2"/>
  <c r="G16" i="2" s="1"/>
  <c r="H15" i="2"/>
  <c r="H16" i="2" s="1"/>
  <c r="B17" i="2"/>
  <c r="C17" i="2"/>
  <c r="D17" i="2"/>
  <c r="E17" i="2"/>
  <c r="F17" i="2"/>
  <c r="G17" i="2"/>
  <c r="H17" i="2"/>
  <c r="G52" i="3" l="1"/>
  <c r="H52" i="3" s="1"/>
  <c r="G59" i="3"/>
  <c r="F59" i="3"/>
  <c r="E59" i="3"/>
  <c r="D59" i="3"/>
  <c r="C59" i="3"/>
  <c r="B59" i="3"/>
  <c r="G39" i="3"/>
  <c r="F39" i="3"/>
  <c r="E39" i="3"/>
  <c r="D39" i="3"/>
  <c r="C39" i="3"/>
  <c r="B39" i="3"/>
  <c r="G12" i="3"/>
  <c r="H19" i="3"/>
  <c r="G19" i="3"/>
  <c r="F19" i="3"/>
  <c r="E19" i="3"/>
  <c r="D19" i="3"/>
  <c r="C19" i="3"/>
  <c r="B19" i="3"/>
  <c r="I11" i="2"/>
  <c r="H18" i="2"/>
  <c r="G18" i="2"/>
  <c r="F18" i="2"/>
  <c r="E18" i="2"/>
  <c r="D18" i="2"/>
  <c r="C18" i="2"/>
  <c r="B18" i="2"/>
  <c r="G8" i="3" l="1"/>
  <c r="G51" i="3"/>
  <c r="H51" i="3" s="1"/>
  <c r="G50" i="3"/>
  <c r="H50" i="3" s="1"/>
  <c r="G49" i="3"/>
  <c r="H49" i="3" s="1"/>
  <c r="G48" i="3"/>
  <c r="H48" i="3" s="1"/>
  <c r="G31" i="3"/>
  <c r="H31" i="3" s="1"/>
  <c r="G30" i="3"/>
  <c r="H30" i="3" s="1"/>
  <c r="G29" i="3"/>
  <c r="H29" i="3" s="1"/>
  <c r="G28" i="3"/>
  <c r="H28" i="3" s="1"/>
  <c r="H12" i="3"/>
  <c r="G11" i="3"/>
  <c r="H11" i="3" s="1"/>
  <c r="G10" i="3"/>
  <c r="H10" i="3" s="1"/>
  <c r="G9" i="3"/>
  <c r="H9" i="3" s="1"/>
  <c r="H8" i="3"/>
  <c r="H11" i="2"/>
  <c r="H10" i="2"/>
  <c r="I10" i="2"/>
  <c r="I9" i="2"/>
  <c r="I8" i="2"/>
</calcChain>
</file>

<file path=xl/comments1.xml><?xml version="1.0" encoding="utf-8"?>
<comments xmlns="http://schemas.openxmlformats.org/spreadsheetml/2006/main">
  <authors>
    <author>User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انخفضت نقطة التعادل وهذا افضل لانه يقلل الخسائر ويزيد الارباح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 xml:space="preserve"> ارتفعت نقطة التعادل </t>
        </r>
      </text>
    </comment>
  </commentList>
</comments>
</file>

<file path=xl/sharedStrings.xml><?xml version="1.0" encoding="utf-8"?>
<sst xmlns="http://schemas.openxmlformats.org/spreadsheetml/2006/main" count="93" uniqueCount="31">
  <si>
    <t>المعطيات</t>
  </si>
  <si>
    <t xml:space="preserve">التكاليف الثابته </t>
  </si>
  <si>
    <t>الربح المستهدف</t>
  </si>
  <si>
    <t>تابع المعطيات</t>
  </si>
  <si>
    <t xml:space="preserve">المنتج </t>
  </si>
  <si>
    <t xml:space="preserve">سعر البيع </t>
  </si>
  <si>
    <t xml:space="preserve">المنتجات </t>
  </si>
  <si>
    <t>التكاليف المتغيرة</t>
  </si>
  <si>
    <t>هامش المساهمه</t>
  </si>
  <si>
    <t xml:space="preserve">تشكيلة المنتجات </t>
  </si>
  <si>
    <t xml:space="preserve">متوسط </t>
  </si>
  <si>
    <t>الاجمالي</t>
  </si>
  <si>
    <t>نقطة التعادل بالوحدات</t>
  </si>
  <si>
    <t>نقطة التعادل بالريال</t>
  </si>
  <si>
    <t>حجم النشاط المستهدف</t>
  </si>
  <si>
    <t>مستوى النشاط</t>
  </si>
  <si>
    <t>التكاليف الثابته</t>
  </si>
  <si>
    <t>اجمالي التكاليف</t>
  </si>
  <si>
    <t>اجمالي الايرادات</t>
  </si>
  <si>
    <t>الربح (الخسارة)</t>
  </si>
  <si>
    <t>أ</t>
  </si>
  <si>
    <t>ب</t>
  </si>
  <si>
    <t>ج</t>
  </si>
  <si>
    <t>نموذج تحليل التعادل في حالة تعدد المنتجات (نشاط)</t>
  </si>
  <si>
    <t>نموذج تحليل التعادل في حالة تعدد المنتجات (واجب)</t>
  </si>
  <si>
    <t>مربى البرتقال</t>
  </si>
  <si>
    <t>مربى التين</t>
  </si>
  <si>
    <t>مربى المشمش</t>
  </si>
  <si>
    <t>مربى الجزر</t>
  </si>
  <si>
    <t xml:space="preserve">اثر تغيير تشكيلة المبيعات </t>
  </si>
  <si>
    <t>اثر تغيير سياسة التسعير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</si>
</sst>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9" fontId="1" fillId="3" borderId="1" xfId="0" applyNumberFormat="1" applyFont="1" applyFill="1" applyBorder="1"/>
    <xf numFmtId="0" fontId="1" fillId="3" borderId="9" xfId="0" applyFont="1" applyFill="1" applyBorder="1"/>
    <xf numFmtId="164" fontId="1" fillId="2" borderId="12" xfId="0" applyNumberFormat="1" applyFont="1" applyFill="1" applyBorder="1"/>
    <xf numFmtId="0" fontId="1" fillId="4" borderId="5" xfId="0" applyFont="1" applyFill="1" applyBorder="1"/>
    <xf numFmtId="0" fontId="1" fillId="5" borderId="1" xfId="0" applyFont="1" applyFill="1" applyBorder="1"/>
    <xf numFmtId="0" fontId="1" fillId="2" borderId="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164" fontId="1" fillId="2" borderId="13" xfId="0" applyNumberFormat="1" applyFont="1" applyFill="1" applyBorder="1"/>
    <xf numFmtId="164" fontId="1" fillId="3" borderId="12" xfId="0" applyNumberFormat="1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9" xfId="0" applyFont="1" applyFill="1" applyBorder="1"/>
    <xf numFmtId="0" fontId="1" fillId="2" borderId="12" xfId="0" applyFont="1" applyFill="1" applyBorder="1"/>
    <xf numFmtId="0" fontId="1" fillId="5" borderId="8" xfId="0" applyFont="1" applyFill="1" applyBorder="1"/>
    <xf numFmtId="0" fontId="1" fillId="5" borderId="4" xfId="0" applyFont="1" applyFill="1" applyBorder="1"/>
    <xf numFmtId="0" fontId="1" fillId="5" borderId="12" xfId="0" applyFont="1" applyFill="1" applyBorder="1"/>
    <xf numFmtId="0" fontId="1" fillId="5" borderId="6" xfId="0" applyFont="1" applyFill="1" applyBorder="1"/>
    <xf numFmtId="0" fontId="1" fillId="5" borderId="14" xfId="0" applyFont="1" applyFill="1" applyBorder="1"/>
    <xf numFmtId="0" fontId="1" fillId="5" borderId="7" xfId="0" applyFont="1" applyFill="1" applyBorder="1"/>
    <xf numFmtId="0" fontId="1" fillId="5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3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0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2" fillId="7" borderId="0" xfId="0" applyFont="1" applyFill="1" applyBorder="1"/>
    <xf numFmtId="0" fontId="3" fillId="7" borderId="0" xfId="0" applyFont="1" applyFill="1"/>
    <xf numFmtId="0" fontId="1" fillId="7" borderId="0" xfId="0" applyFont="1" applyFill="1" applyBorder="1"/>
    <xf numFmtId="0" fontId="0" fillId="7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>
                <a:solidFill>
                  <a:schemeClr val="accent6">
                    <a:lumMod val="75000"/>
                  </a:schemeClr>
                </a:solidFill>
              </a:rPr>
              <a:t>خريطة التعادل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7712729658792651"/>
          <c:y val="0.1120811354891318"/>
          <c:w val="0.48445603674540683"/>
          <c:h val="0.69783655683816226"/>
        </c:manualLayout>
      </c:layout>
      <c:lineChart>
        <c:grouping val="standard"/>
        <c:varyColors val="0"/>
        <c:ser>
          <c:idx val="0"/>
          <c:order val="0"/>
          <c:tx>
            <c:strRef>
              <c:f>النشاط!$A$16</c:f>
              <c:strCache>
                <c:ptCount val="1"/>
                <c:pt idx="0">
                  <c:v>اجمالي التكاليف</c:v>
                </c:pt>
              </c:strCache>
            </c:strRef>
          </c:tx>
          <c:cat>
            <c:numRef>
              <c:f>النشاط!$B$13:$I$13</c:f>
              <c:numCache>
                <c:formatCode>General</c:formatCode>
                <c:ptCount val="8"/>
                <c:pt idx="0">
                  <c:v>30000</c:v>
                </c:pt>
                <c:pt idx="1">
                  <c:v>60000</c:v>
                </c:pt>
                <c:pt idx="2">
                  <c:v>90000</c:v>
                </c:pt>
                <c:pt idx="3">
                  <c:v>120000</c:v>
                </c:pt>
                <c:pt idx="4">
                  <c:v>150000</c:v>
                </c:pt>
                <c:pt idx="5">
                  <c:v>180000</c:v>
                </c:pt>
                <c:pt idx="6">
                  <c:v>210000</c:v>
                </c:pt>
                <c:pt idx="7">
                  <c:v>240000</c:v>
                </c:pt>
              </c:numCache>
            </c:numRef>
          </c:cat>
          <c:val>
            <c:numRef>
              <c:f>النشاط!$B$16:$I$16</c:f>
              <c:numCache>
                <c:formatCode>General</c:formatCode>
                <c:ptCount val="8"/>
                <c:pt idx="0">
                  <c:v>729750</c:v>
                </c:pt>
                <c:pt idx="1">
                  <c:v>859500</c:v>
                </c:pt>
                <c:pt idx="2">
                  <c:v>989250</c:v>
                </c:pt>
                <c:pt idx="3">
                  <c:v>1119000</c:v>
                </c:pt>
                <c:pt idx="4">
                  <c:v>1248750</c:v>
                </c:pt>
                <c:pt idx="5">
                  <c:v>1378500</c:v>
                </c:pt>
                <c:pt idx="6">
                  <c:v>1508250</c:v>
                </c:pt>
                <c:pt idx="7">
                  <c:v>1638000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النشاط!$A$17</c:f>
              <c:strCache>
                <c:ptCount val="1"/>
                <c:pt idx="0">
                  <c:v>اجمالي الايرادات</c:v>
                </c:pt>
              </c:strCache>
            </c:strRef>
          </c:tx>
          <c:cat>
            <c:numRef>
              <c:f>النشاط!$B$13:$I$13</c:f>
              <c:numCache>
                <c:formatCode>General</c:formatCode>
                <c:ptCount val="8"/>
                <c:pt idx="0">
                  <c:v>30000</c:v>
                </c:pt>
                <c:pt idx="1">
                  <c:v>60000</c:v>
                </c:pt>
                <c:pt idx="2">
                  <c:v>90000</c:v>
                </c:pt>
                <c:pt idx="3">
                  <c:v>120000</c:v>
                </c:pt>
                <c:pt idx="4">
                  <c:v>150000</c:v>
                </c:pt>
                <c:pt idx="5">
                  <c:v>180000</c:v>
                </c:pt>
                <c:pt idx="6">
                  <c:v>210000</c:v>
                </c:pt>
                <c:pt idx="7">
                  <c:v>240000</c:v>
                </c:pt>
              </c:numCache>
            </c:numRef>
          </c:cat>
          <c:val>
            <c:numRef>
              <c:f>النشاط!$B$17:$I$17</c:f>
              <c:numCache>
                <c:formatCode>General</c:formatCode>
                <c:ptCount val="8"/>
                <c:pt idx="0">
                  <c:v>245999.99999999997</c:v>
                </c:pt>
                <c:pt idx="1">
                  <c:v>491999.99999999994</c:v>
                </c:pt>
                <c:pt idx="2">
                  <c:v>737999.99999999988</c:v>
                </c:pt>
                <c:pt idx="3">
                  <c:v>983999.99999999988</c:v>
                </c:pt>
                <c:pt idx="4">
                  <c:v>1230000</c:v>
                </c:pt>
                <c:pt idx="5">
                  <c:v>1475999.9999999998</c:v>
                </c:pt>
                <c:pt idx="6">
                  <c:v>1721999.9999999998</c:v>
                </c:pt>
                <c:pt idx="7">
                  <c:v>1967999.9999999998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16704"/>
        <c:axId val="211315528"/>
      </c:lineChart>
      <c:catAx>
        <c:axId val="21131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SA">
                    <a:solidFill>
                      <a:schemeClr val="accent6">
                        <a:lumMod val="75000"/>
                      </a:schemeClr>
                    </a:solidFill>
                  </a:rPr>
                  <a:t>مستوى النشاط</a:t>
                </a:r>
                <a:endParaRPr lang="en-US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15528"/>
        <c:crosses val="autoZero"/>
        <c:auto val="1"/>
        <c:lblAlgn val="ctr"/>
        <c:lblOffset val="100"/>
        <c:noMultiLvlLbl val="0"/>
      </c:catAx>
      <c:valAx>
        <c:axId val="211315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ar-SA">
                    <a:solidFill>
                      <a:schemeClr val="accent6">
                        <a:lumMod val="75000"/>
                      </a:schemeClr>
                    </a:solidFill>
                  </a:rPr>
                  <a:t>التكالي</a:t>
                </a:r>
                <a:r>
                  <a:rPr lang="ar-SA" baseline="0">
                    <a:solidFill>
                      <a:schemeClr val="accent6">
                        <a:lumMod val="75000"/>
                      </a:schemeClr>
                    </a:solidFill>
                  </a:rPr>
                  <a:t> والايرادات</a:t>
                </a:r>
                <a:endParaRPr lang="en-US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1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>
                <a:solidFill>
                  <a:schemeClr val="accent6">
                    <a:lumMod val="75000"/>
                  </a:schemeClr>
                </a:solidFill>
              </a:rPr>
              <a:t>خريطة الربحية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821062992125985"/>
          <c:y val="0.14864305896189206"/>
          <c:w val="0.48977559055118108"/>
          <c:h val="0.70526397315089717"/>
        </c:manualLayout>
      </c:layout>
      <c:lineChart>
        <c:grouping val="standard"/>
        <c:varyColors val="0"/>
        <c:ser>
          <c:idx val="0"/>
          <c:order val="0"/>
          <c:tx>
            <c:strRef>
              <c:f>النشاط!$A$18</c:f>
              <c:strCache>
                <c:ptCount val="1"/>
                <c:pt idx="0">
                  <c:v>الربح (الخسارة)</c:v>
                </c:pt>
              </c:strCache>
            </c:strRef>
          </c:tx>
          <c:cat>
            <c:numRef>
              <c:f>النشاط!$B$13:$I$13</c:f>
              <c:numCache>
                <c:formatCode>General</c:formatCode>
                <c:ptCount val="8"/>
                <c:pt idx="0">
                  <c:v>30000</c:v>
                </c:pt>
                <c:pt idx="1">
                  <c:v>60000</c:v>
                </c:pt>
                <c:pt idx="2">
                  <c:v>90000</c:v>
                </c:pt>
                <c:pt idx="3">
                  <c:v>120000</c:v>
                </c:pt>
                <c:pt idx="4">
                  <c:v>150000</c:v>
                </c:pt>
                <c:pt idx="5">
                  <c:v>180000</c:v>
                </c:pt>
                <c:pt idx="6">
                  <c:v>210000</c:v>
                </c:pt>
                <c:pt idx="7">
                  <c:v>240000</c:v>
                </c:pt>
              </c:numCache>
            </c:numRef>
          </c:cat>
          <c:val>
            <c:numRef>
              <c:f>النشاط!$B$18:$I$18</c:f>
              <c:numCache>
                <c:formatCode>General</c:formatCode>
                <c:ptCount val="8"/>
                <c:pt idx="0">
                  <c:v>-483750</c:v>
                </c:pt>
                <c:pt idx="1">
                  <c:v>-367500.00000000006</c:v>
                </c:pt>
                <c:pt idx="2">
                  <c:v>-251250.00000000012</c:v>
                </c:pt>
                <c:pt idx="3">
                  <c:v>-135000.00000000012</c:v>
                </c:pt>
                <c:pt idx="4">
                  <c:v>-18750</c:v>
                </c:pt>
                <c:pt idx="5">
                  <c:v>97499.999999999767</c:v>
                </c:pt>
                <c:pt idx="6">
                  <c:v>213749.99999999977</c:v>
                </c:pt>
                <c:pt idx="7">
                  <c:v>329999.99999999977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10824"/>
        <c:axId val="211313960"/>
      </c:lineChart>
      <c:catAx>
        <c:axId val="21131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SA" sz="1200">
                    <a:solidFill>
                      <a:schemeClr val="accent6">
                        <a:lumMod val="75000"/>
                      </a:schemeClr>
                    </a:solidFill>
                  </a:rPr>
                  <a:t>مستوى النشاط</a:t>
                </a:r>
                <a:endParaRPr lang="en-US" sz="1200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4168206474190726"/>
              <c:y val="0.89762287910732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1313960"/>
        <c:crosses val="autoZero"/>
        <c:auto val="1"/>
        <c:lblAlgn val="ctr"/>
        <c:lblOffset val="100"/>
        <c:noMultiLvlLbl val="0"/>
      </c:catAx>
      <c:valAx>
        <c:axId val="211313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ar-SA" sz="1200">
                    <a:solidFill>
                      <a:schemeClr val="accent6">
                        <a:lumMod val="75000"/>
                      </a:schemeClr>
                    </a:solidFill>
                  </a:rPr>
                  <a:t>الربح (الخساره)</a:t>
                </a:r>
                <a:endParaRPr lang="en-US" sz="1200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10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خريطة التعادل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الواجب!$A$17</c:f>
              <c:strCache>
                <c:ptCount val="1"/>
                <c:pt idx="0">
                  <c:v>اجمالي التكاليف</c:v>
                </c:pt>
              </c:strCache>
            </c:strRef>
          </c:tx>
          <c:cat>
            <c:numRef>
              <c:f>الواجب!$B$14:$H$14</c:f>
              <c:numCache>
                <c:formatCode>General</c:formatCode>
                <c:ptCount val="7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</c:numCache>
            </c:numRef>
          </c:cat>
          <c:val>
            <c:numRef>
              <c:f>الواجب!$B$17:$H$17</c:f>
              <c:numCache>
                <c:formatCode>General</c:formatCode>
                <c:ptCount val="7"/>
                <c:pt idx="0">
                  <c:v>430000</c:v>
                </c:pt>
                <c:pt idx="1">
                  <c:v>560000</c:v>
                </c:pt>
                <c:pt idx="2">
                  <c:v>690000</c:v>
                </c:pt>
                <c:pt idx="3">
                  <c:v>820000</c:v>
                </c:pt>
                <c:pt idx="4">
                  <c:v>950000</c:v>
                </c:pt>
                <c:pt idx="5">
                  <c:v>1080000</c:v>
                </c:pt>
                <c:pt idx="6">
                  <c:v>1210000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الواجب!$A$18</c:f>
              <c:strCache>
                <c:ptCount val="1"/>
                <c:pt idx="0">
                  <c:v>اجمالي الايرادات</c:v>
                </c:pt>
              </c:strCache>
            </c:strRef>
          </c:tx>
          <c:cat>
            <c:numRef>
              <c:f>الواجب!$B$14:$H$14</c:f>
              <c:numCache>
                <c:formatCode>General</c:formatCode>
                <c:ptCount val="7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</c:numCache>
            </c:numRef>
          </c:cat>
          <c:val>
            <c:numRef>
              <c:f>الواجب!$B$18:$H$18</c:f>
              <c:numCache>
                <c:formatCode>General</c:formatCode>
                <c:ptCount val="7"/>
                <c:pt idx="0">
                  <c:v>227000.00000000003</c:v>
                </c:pt>
                <c:pt idx="1">
                  <c:v>454000.00000000006</c:v>
                </c:pt>
                <c:pt idx="2">
                  <c:v>681000.00000000012</c:v>
                </c:pt>
                <c:pt idx="3">
                  <c:v>908000.00000000012</c:v>
                </c:pt>
                <c:pt idx="4">
                  <c:v>1135000.0000000002</c:v>
                </c:pt>
                <c:pt idx="5">
                  <c:v>1362000.0000000002</c:v>
                </c:pt>
                <c:pt idx="6">
                  <c:v>1589000.0000000002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17096"/>
        <c:axId val="211309648"/>
      </c:lineChart>
      <c:catAx>
        <c:axId val="21131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309648"/>
        <c:crosses val="autoZero"/>
        <c:auto val="1"/>
        <c:lblAlgn val="ctr"/>
        <c:lblOffset val="100"/>
        <c:noMultiLvlLbl val="0"/>
      </c:catAx>
      <c:valAx>
        <c:axId val="21130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17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خريطة التعادل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الواجب!$A$19</c:f>
              <c:strCache>
                <c:ptCount val="1"/>
                <c:pt idx="0">
                  <c:v>الربح (الخسارة)</c:v>
                </c:pt>
              </c:strCache>
            </c:strRef>
          </c:tx>
          <c:cat>
            <c:numRef>
              <c:f>الواجب!$B$14:$H$14</c:f>
              <c:numCache>
                <c:formatCode>General</c:formatCode>
                <c:ptCount val="7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</c:numCache>
            </c:numRef>
          </c:cat>
          <c:val>
            <c:numRef>
              <c:f>الواجب!$B$19:$H$19</c:f>
              <c:numCache>
                <c:formatCode>General</c:formatCode>
                <c:ptCount val="7"/>
                <c:pt idx="0">
                  <c:v>-202999.99999999997</c:v>
                </c:pt>
                <c:pt idx="1">
                  <c:v>-105999.99999999994</c:v>
                </c:pt>
                <c:pt idx="2">
                  <c:v>-8999.9999999998836</c:v>
                </c:pt>
                <c:pt idx="3">
                  <c:v>88000.000000000116</c:v>
                </c:pt>
                <c:pt idx="4">
                  <c:v>185000.00000000023</c:v>
                </c:pt>
                <c:pt idx="5">
                  <c:v>282000.00000000023</c:v>
                </c:pt>
                <c:pt idx="6">
                  <c:v>379000.00000000023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7496"/>
        <c:axId val="254155144"/>
      </c:lineChart>
      <c:catAx>
        <c:axId val="25415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155144"/>
        <c:crosses val="autoZero"/>
        <c:auto val="1"/>
        <c:lblAlgn val="ctr"/>
        <c:lblOffset val="100"/>
        <c:noMultiLvlLbl val="0"/>
      </c:catAx>
      <c:valAx>
        <c:axId val="254155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4157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</xdr:row>
      <xdr:rowOff>9525</xdr:rowOff>
    </xdr:from>
    <xdr:to>
      <xdr:col>5</xdr:col>
      <xdr:colOff>419100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19</xdr:row>
      <xdr:rowOff>19049</xdr:rowOff>
    </xdr:from>
    <xdr:to>
      <xdr:col>13</xdr:col>
      <xdr:colOff>9525</xdr:colOff>
      <xdr:row>39</xdr:row>
      <xdr:rowOff>90924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6</xdr:row>
      <xdr:rowOff>57150</xdr:rowOff>
    </xdr:from>
    <xdr:to>
      <xdr:col>15</xdr:col>
      <xdr:colOff>428625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6</xdr:row>
      <xdr:rowOff>85725</xdr:rowOff>
    </xdr:from>
    <xdr:to>
      <xdr:col>23</xdr:col>
      <xdr:colOff>323850</xdr:colOff>
      <xdr:row>18</xdr:row>
      <xdr:rowOff>200025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tabSelected="1" topLeftCell="A37" workbookViewId="0">
      <selection activeCell="C54" sqref="C54"/>
    </sheetView>
  </sheetViews>
  <sheetFormatPr defaultRowHeight="14.25" x14ac:dyDescent="0.2"/>
  <cols>
    <col min="1" max="1" width="13.875" bestFit="1" customWidth="1"/>
    <col min="2" max="2" width="10.375" customWidth="1"/>
    <col min="3" max="3" width="13" customWidth="1"/>
    <col min="4" max="4" width="13.875" customWidth="1"/>
    <col min="5" max="5" width="13.375" customWidth="1"/>
    <col min="6" max="6" width="10.625" customWidth="1"/>
    <col min="7" max="9" width="11" customWidth="1"/>
  </cols>
  <sheetData>
    <row r="1" spans="1:9" ht="15.75" x14ac:dyDescent="0.25">
      <c r="A1" s="1"/>
      <c r="B1" s="1"/>
      <c r="C1" s="1" t="s">
        <v>23</v>
      </c>
      <c r="D1" s="1"/>
      <c r="E1" s="1"/>
      <c r="F1" s="1"/>
      <c r="G1" s="1"/>
      <c r="H1" s="1"/>
      <c r="I1" s="1"/>
    </row>
    <row r="2" spans="1:9" ht="16.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>
        <v>50000</v>
      </c>
      <c r="C3" s="1"/>
      <c r="D3" s="1"/>
      <c r="E3" s="1"/>
      <c r="F3" s="1"/>
      <c r="G3" s="1"/>
      <c r="H3" s="1"/>
      <c r="I3" s="1"/>
    </row>
    <row r="4" spans="1:9" ht="16.5" thickBot="1" x14ac:dyDescent="0.3">
      <c r="A4" s="6" t="s">
        <v>1</v>
      </c>
      <c r="B4" s="7">
        <v>600000</v>
      </c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6.5" thickBot="1" x14ac:dyDescent="0.3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9" ht="31.5" x14ac:dyDescent="0.25">
      <c r="A7" s="15" t="s">
        <v>6</v>
      </c>
      <c r="B7" s="16" t="s">
        <v>5</v>
      </c>
      <c r="C7" s="16" t="s">
        <v>7</v>
      </c>
      <c r="D7" s="16" t="s">
        <v>9</v>
      </c>
      <c r="E7" s="17" t="s">
        <v>8</v>
      </c>
      <c r="F7" s="1"/>
      <c r="G7" s="18" t="s">
        <v>12</v>
      </c>
      <c r="H7" s="18" t="s">
        <v>13</v>
      </c>
      <c r="I7" s="19" t="s">
        <v>14</v>
      </c>
    </row>
    <row r="8" spans="1:9" ht="15.75" x14ac:dyDescent="0.25">
      <c r="A8" s="36" t="s">
        <v>20</v>
      </c>
      <c r="B8" s="8">
        <v>10</v>
      </c>
      <c r="C8" s="8">
        <v>6</v>
      </c>
      <c r="D8" s="9">
        <v>0.45</v>
      </c>
      <c r="E8" s="22">
        <f>B8-C8</f>
        <v>4</v>
      </c>
      <c r="F8" s="1"/>
      <c r="G8" s="24">
        <f>G$11*D8</f>
        <v>69677.419354838727</v>
      </c>
      <c r="H8" s="13">
        <f>G8*B8</f>
        <v>696774.19354838727</v>
      </c>
      <c r="I8" s="22">
        <f>I$11*D8</f>
        <v>75483.870967741954</v>
      </c>
    </row>
    <row r="9" spans="1:9" ht="15.75" x14ac:dyDescent="0.25">
      <c r="A9" s="36" t="s">
        <v>21</v>
      </c>
      <c r="B9" s="8">
        <v>8</v>
      </c>
      <c r="C9" s="8">
        <v>2</v>
      </c>
      <c r="D9" s="9">
        <v>0.2</v>
      </c>
      <c r="E9" s="22">
        <f t="shared" ref="E9:E10" si="0">B9-C9</f>
        <v>6</v>
      </c>
      <c r="F9" s="1"/>
      <c r="G9" s="24">
        <f>G$11*D9</f>
        <v>30967.741935483878</v>
      </c>
      <c r="H9" s="13">
        <f>G9*B9</f>
        <v>247741.93548387103</v>
      </c>
      <c r="I9" s="22">
        <f>I$11*D9</f>
        <v>33548.387096774204</v>
      </c>
    </row>
    <row r="10" spans="1:9" ht="16.5" thickBot="1" x14ac:dyDescent="0.3">
      <c r="A10" s="36" t="s">
        <v>22</v>
      </c>
      <c r="B10" s="8">
        <v>6</v>
      </c>
      <c r="C10" s="8">
        <v>3.5</v>
      </c>
      <c r="D10" s="9">
        <v>0.35</v>
      </c>
      <c r="E10" s="22">
        <f t="shared" si="0"/>
        <v>2.5</v>
      </c>
      <c r="F10" s="1"/>
      <c r="G10" s="24">
        <f>G$11*D10</f>
        <v>54193.548387096787</v>
      </c>
      <c r="H10" s="13">
        <f t="shared" ref="H10:H11" si="1">G10*B10</f>
        <v>325161.29032258072</v>
      </c>
      <c r="I10" s="22">
        <f>I$11*D10</f>
        <v>58709.677419354848</v>
      </c>
    </row>
    <row r="11" spans="1:9" ht="16.5" thickBot="1" x14ac:dyDescent="0.3">
      <c r="A11" s="37" t="s">
        <v>10</v>
      </c>
      <c r="B11" s="11">
        <f>(B8*$D$8)+(B9*$D$9)+(B10*$D$10)</f>
        <v>8.1999999999999993</v>
      </c>
      <c r="C11" s="11">
        <f>(C8*$D8)+(C9*$D9)+(C10*$D10)</f>
        <v>4.3250000000000002</v>
      </c>
      <c r="D11" s="21"/>
      <c r="E11" s="20">
        <f>B11-C11</f>
        <v>3.8749999999999991</v>
      </c>
      <c r="F11" s="14" t="s">
        <v>11</v>
      </c>
      <c r="G11" s="2">
        <f>B4/E11</f>
        <v>154838.70967741939</v>
      </c>
      <c r="H11" s="25">
        <f t="shared" si="1"/>
        <v>1269677.419354839</v>
      </c>
      <c r="I11" s="3">
        <f>(B4+B3)/E11</f>
        <v>167741.935483871</v>
      </c>
    </row>
    <row r="12" spans="1:9" ht="16.5" thickBo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33" t="s">
        <v>15</v>
      </c>
      <c r="B13" s="30">
        <v>30000</v>
      </c>
      <c r="C13" s="26">
        <v>60000</v>
      </c>
      <c r="D13" s="26">
        <v>90000</v>
      </c>
      <c r="E13" s="26">
        <v>120000</v>
      </c>
      <c r="F13" s="26">
        <v>150000</v>
      </c>
      <c r="G13" s="26">
        <v>180000</v>
      </c>
      <c r="H13" s="26">
        <v>210000</v>
      </c>
      <c r="I13" s="27">
        <v>240000</v>
      </c>
    </row>
    <row r="14" spans="1:9" ht="15.75" x14ac:dyDescent="0.25">
      <c r="A14" s="34" t="s">
        <v>16</v>
      </c>
      <c r="B14" s="31">
        <f>$B4</f>
        <v>600000</v>
      </c>
      <c r="C14" s="13">
        <f t="shared" ref="C14:I14" si="2">$B4</f>
        <v>600000</v>
      </c>
      <c r="D14" s="13">
        <f t="shared" si="2"/>
        <v>600000</v>
      </c>
      <c r="E14" s="13">
        <f t="shared" si="2"/>
        <v>600000</v>
      </c>
      <c r="F14" s="13">
        <f t="shared" si="2"/>
        <v>600000</v>
      </c>
      <c r="G14" s="13">
        <f t="shared" si="2"/>
        <v>600000</v>
      </c>
      <c r="H14" s="13">
        <f t="shared" si="2"/>
        <v>600000</v>
      </c>
      <c r="I14" s="22">
        <f t="shared" si="2"/>
        <v>600000</v>
      </c>
    </row>
    <row r="15" spans="1:9" ht="15.75" x14ac:dyDescent="0.25">
      <c r="A15" s="34" t="s">
        <v>7</v>
      </c>
      <c r="B15" s="31">
        <f>$C11*B13</f>
        <v>129750</v>
      </c>
      <c r="C15" s="13">
        <f t="shared" ref="C15:I15" si="3">$C11*C13</f>
        <v>259500</v>
      </c>
      <c r="D15" s="13">
        <f t="shared" si="3"/>
        <v>389250</v>
      </c>
      <c r="E15" s="13">
        <f t="shared" si="3"/>
        <v>519000</v>
      </c>
      <c r="F15" s="13">
        <f t="shared" si="3"/>
        <v>648750</v>
      </c>
      <c r="G15" s="13">
        <f t="shared" si="3"/>
        <v>778500</v>
      </c>
      <c r="H15" s="13">
        <f t="shared" si="3"/>
        <v>908250</v>
      </c>
      <c r="I15" s="22">
        <f t="shared" si="3"/>
        <v>1038000</v>
      </c>
    </row>
    <row r="16" spans="1:9" ht="15.75" x14ac:dyDescent="0.25">
      <c r="A16" s="34" t="s">
        <v>17</v>
      </c>
      <c r="B16" s="31">
        <f>B14+B15</f>
        <v>729750</v>
      </c>
      <c r="C16" s="13">
        <f t="shared" ref="C16:I16" si="4">C14+C15</f>
        <v>859500</v>
      </c>
      <c r="D16" s="13">
        <f t="shared" si="4"/>
        <v>989250</v>
      </c>
      <c r="E16" s="13">
        <f t="shared" si="4"/>
        <v>1119000</v>
      </c>
      <c r="F16" s="13">
        <f t="shared" si="4"/>
        <v>1248750</v>
      </c>
      <c r="G16" s="13">
        <f t="shared" si="4"/>
        <v>1378500</v>
      </c>
      <c r="H16" s="13">
        <f t="shared" si="4"/>
        <v>1508250</v>
      </c>
      <c r="I16" s="22">
        <f t="shared" si="4"/>
        <v>1638000</v>
      </c>
    </row>
    <row r="17" spans="1:9" ht="15.75" x14ac:dyDescent="0.25">
      <c r="A17" s="34" t="s">
        <v>18</v>
      </c>
      <c r="B17" s="31">
        <f>$B11*B13</f>
        <v>245999.99999999997</v>
      </c>
      <c r="C17" s="13">
        <f t="shared" ref="C17:I17" si="5">$B11*C13</f>
        <v>491999.99999999994</v>
      </c>
      <c r="D17" s="13">
        <f t="shared" si="5"/>
        <v>737999.99999999988</v>
      </c>
      <c r="E17" s="13">
        <f t="shared" si="5"/>
        <v>983999.99999999988</v>
      </c>
      <c r="F17" s="13">
        <f t="shared" si="5"/>
        <v>1230000</v>
      </c>
      <c r="G17" s="13">
        <f t="shared" si="5"/>
        <v>1475999.9999999998</v>
      </c>
      <c r="H17" s="13">
        <f>$B11*H13</f>
        <v>1721999.9999999998</v>
      </c>
      <c r="I17" s="22">
        <f t="shared" si="5"/>
        <v>1967999.9999999998</v>
      </c>
    </row>
    <row r="18" spans="1:9" ht="16.5" thickBot="1" x14ac:dyDescent="0.3">
      <c r="A18" s="35" t="s">
        <v>19</v>
      </c>
      <c r="B18" s="32">
        <f>B17-B16</f>
        <v>-483750</v>
      </c>
      <c r="C18" s="28">
        <f t="shared" ref="C18:I18" si="6">C17-C16</f>
        <v>-367500.00000000006</v>
      </c>
      <c r="D18" s="28">
        <f t="shared" si="6"/>
        <v>-251250.00000000012</v>
      </c>
      <c r="E18" s="28">
        <f t="shared" si="6"/>
        <v>-135000.00000000012</v>
      </c>
      <c r="F18" s="28">
        <f t="shared" si="6"/>
        <v>-18750</v>
      </c>
      <c r="G18" s="28">
        <f t="shared" si="6"/>
        <v>97499.999999999767</v>
      </c>
      <c r="H18" s="28">
        <f t="shared" si="6"/>
        <v>213749.99999999977</v>
      </c>
      <c r="I18" s="29">
        <f t="shared" si="6"/>
        <v>329999.99999999977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rightToLeft="1" topLeftCell="A58" workbookViewId="0">
      <selection activeCell="G70" sqref="G70"/>
    </sheetView>
  </sheetViews>
  <sheetFormatPr defaultRowHeight="14.25" x14ac:dyDescent="0.2"/>
  <cols>
    <col min="1" max="1" width="13.875" bestFit="1" customWidth="1"/>
    <col min="2" max="2" width="10.875" customWidth="1"/>
    <col min="3" max="3" width="13.125" customWidth="1"/>
    <col min="4" max="4" width="12.75" customWidth="1"/>
    <col min="5" max="5" width="13.875" customWidth="1"/>
    <col min="6" max="6" width="11.875" customWidth="1"/>
    <col min="7" max="7" width="13.125" customWidth="1"/>
    <col min="8" max="8" width="12" customWidth="1"/>
  </cols>
  <sheetData>
    <row r="1" spans="1:8" ht="15.75" x14ac:dyDescent="0.25">
      <c r="A1" s="1"/>
      <c r="B1" s="1"/>
      <c r="C1" s="1" t="s">
        <v>24</v>
      </c>
      <c r="D1" s="1"/>
      <c r="E1" s="1"/>
      <c r="F1" s="1"/>
      <c r="G1" s="1"/>
      <c r="H1" s="1"/>
    </row>
    <row r="2" spans="1:8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16.5" thickBot="1" x14ac:dyDescent="0.3">
      <c r="A3" s="38"/>
      <c r="B3" s="38"/>
      <c r="C3" s="1"/>
      <c r="D3" s="1"/>
      <c r="E3" s="1"/>
      <c r="F3" s="1"/>
      <c r="G3" s="1"/>
      <c r="H3" s="1"/>
    </row>
    <row r="4" spans="1:8" ht="16.5" thickBot="1" x14ac:dyDescent="0.3">
      <c r="A4" s="39" t="s">
        <v>1</v>
      </c>
      <c r="B4" s="40">
        <v>300000</v>
      </c>
      <c r="C4" s="1"/>
      <c r="D4" s="1"/>
      <c r="E4" s="1"/>
      <c r="F4" s="1"/>
      <c r="G4" s="1"/>
      <c r="H4" s="1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6.5" thickBot="1" x14ac:dyDescent="0.3">
      <c r="A6" s="1" t="s">
        <v>3</v>
      </c>
      <c r="B6" s="1"/>
      <c r="C6" s="1"/>
      <c r="D6" s="1"/>
      <c r="E6" s="1"/>
      <c r="F6" s="1"/>
      <c r="G6" s="1"/>
      <c r="H6" s="1"/>
    </row>
    <row r="7" spans="1:8" ht="31.5" x14ac:dyDescent="0.25">
      <c r="A7" s="15" t="s">
        <v>4</v>
      </c>
      <c r="B7" s="16" t="s">
        <v>5</v>
      </c>
      <c r="C7" s="16" t="s">
        <v>7</v>
      </c>
      <c r="D7" s="16" t="s">
        <v>9</v>
      </c>
      <c r="E7" s="17" t="s">
        <v>8</v>
      </c>
      <c r="F7" s="1"/>
      <c r="G7" s="18" t="s">
        <v>12</v>
      </c>
      <c r="H7" s="18" t="s">
        <v>13</v>
      </c>
    </row>
    <row r="8" spans="1:8" ht="15.75" x14ac:dyDescent="0.25">
      <c r="A8" s="10" t="s">
        <v>25</v>
      </c>
      <c r="B8" s="8">
        <v>20</v>
      </c>
      <c r="C8" s="8">
        <v>14</v>
      </c>
      <c r="D8" s="9">
        <v>0.4</v>
      </c>
      <c r="E8" s="22">
        <f>B8-C8</f>
        <v>6</v>
      </c>
      <c r="F8" s="1"/>
      <c r="G8" s="24">
        <f>G$12*D8</f>
        <v>12371.134020618554</v>
      </c>
      <c r="H8" s="13">
        <f>G8*B8</f>
        <v>247422.68041237109</v>
      </c>
    </row>
    <row r="9" spans="1:8" ht="15.75" x14ac:dyDescent="0.25">
      <c r="A9" s="10" t="s">
        <v>26</v>
      </c>
      <c r="B9" s="8">
        <v>16</v>
      </c>
      <c r="C9" s="8">
        <v>6</v>
      </c>
      <c r="D9" s="9">
        <v>0.15</v>
      </c>
      <c r="E9" s="22">
        <f>B9-C9</f>
        <v>10</v>
      </c>
      <c r="F9" s="1"/>
      <c r="G9" s="24">
        <f t="shared" ref="G9:G11" si="0">G$12*D9</f>
        <v>4639.1752577319576</v>
      </c>
      <c r="H9" s="13">
        <f>G9*B9</f>
        <v>74226.804123711321</v>
      </c>
    </row>
    <row r="10" spans="1:8" ht="15.75" x14ac:dyDescent="0.25">
      <c r="A10" s="10" t="s">
        <v>27</v>
      </c>
      <c r="B10" s="8">
        <v>24</v>
      </c>
      <c r="C10" s="8">
        <v>10</v>
      </c>
      <c r="D10" s="9">
        <v>0.2</v>
      </c>
      <c r="E10" s="22">
        <f>B10-C10</f>
        <v>14</v>
      </c>
      <c r="F10" s="1"/>
      <c r="G10" s="24">
        <f t="shared" si="0"/>
        <v>6185.5670103092771</v>
      </c>
      <c r="H10" s="13">
        <f>G10*B10</f>
        <v>148453.60824742264</v>
      </c>
    </row>
    <row r="11" spans="1:8" ht="16.5" thickBot="1" x14ac:dyDescent="0.3">
      <c r="A11" s="10" t="s">
        <v>28</v>
      </c>
      <c r="B11" s="8">
        <v>30</v>
      </c>
      <c r="C11" s="8">
        <v>18</v>
      </c>
      <c r="D11" s="9">
        <v>0.25</v>
      </c>
      <c r="E11" s="23">
        <f>B11-C11</f>
        <v>12</v>
      </c>
      <c r="F11" s="1"/>
      <c r="G11" s="24">
        <f t="shared" si="0"/>
        <v>7731.9587628865957</v>
      </c>
      <c r="H11" s="13">
        <f>G11*B11</f>
        <v>231958.76288659786</v>
      </c>
    </row>
    <row r="12" spans="1:8" ht="16.5" thickBot="1" x14ac:dyDescent="0.3">
      <c r="A12" s="12" t="s">
        <v>10</v>
      </c>
      <c r="B12" s="11">
        <f>(B8*$D$8)+(B9*$D$9)+(B10*$D$10)+(B11*$D$11)</f>
        <v>22.700000000000003</v>
      </c>
      <c r="C12" s="11">
        <f>(C8*$D8)+(C9*$D9)+(C10*$D10)+(C11*$D11)</f>
        <v>13</v>
      </c>
      <c r="D12" s="21"/>
      <c r="E12" s="20">
        <f>B12-C12</f>
        <v>9.7000000000000028</v>
      </c>
      <c r="F12" s="14" t="s">
        <v>11</v>
      </c>
      <c r="G12" s="2">
        <f>B4/E12</f>
        <v>30927.835051546383</v>
      </c>
      <c r="H12" s="25">
        <f>G12*B12</f>
        <v>702061.85567010299</v>
      </c>
    </row>
    <row r="13" spans="1:8" ht="16.5" thickBot="1" x14ac:dyDescent="0.3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33" t="s">
        <v>15</v>
      </c>
      <c r="B14" s="30">
        <v>10000</v>
      </c>
      <c r="C14" s="26">
        <v>20000</v>
      </c>
      <c r="D14" s="26">
        <v>30000</v>
      </c>
      <c r="E14" s="26">
        <v>40000</v>
      </c>
      <c r="F14" s="26">
        <v>50000</v>
      </c>
      <c r="G14" s="26">
        <v>60000</v>
      </c>
      <c r="H14" s="27">
        <v>70000</v>
      </c>
    </row>
    <row r="15" spans="1:8" ht="15.75" x14ac:dyDescent="0.25">
      <c r="A15" s="34" t="s">
        <v>16</v>
      </c>
      <c r="B15" s="31">
        <f>$B4</f>
        <v>300000</v>
      </c>
      <c r="C15" s="13">
        <f t="shared" ref="C15:H15" si="1">$B4</f>
        <v>300000</v>
      </c>
      <c r="D15" s="13">
        <f t="shared" si="1"/>
        <v>300000</v>
      </c>
      <c r="E15" s="13">
        <f t="shared" si="1"/>
        <v>300000</v>
      </c>
      <c r="F15" s="13">
        <f t="shared" si="1"/>
        <v>300000</v>
      </c>
      <c r="G15" s="13">
        <f t="shared" si="1"/>
        <v>300000</v>
      </c>
      <c r="H15" s="22">
        <f t="shared" si="1"/>
        <v>300000</v>
      </c>
    </row>
    <row r="16" spans="1:8" ht="15.75" x14ac:dyDescent="0.25">
      <c r="A16" s="34" t="s">
        <v>7</v>
      </c>
      <c r="B16" s="31">
        <f>$C12*B14</f>
        <v>130000</v>
      </c>
      <c r="C16" s="13">
        <f t="shared" ref="C16:H16" si="2">$C12*C14</f>
        <v>260000</v>
      </c>
      <c r="D16" s="13">
        <f t="shared" si="2"/>
        <v>390000</v>
      </c>
      <c r="E16" s="13">
        <f t="shared" si="2"/>
        <v>520000</v>
      </c>
      <c r="F16" s="13">
        <f t="shared" si="2"/>
        <v>650000</v>
      </c>
      <c r="G16" s="13">
        <f t="shared" si="2"/>
        <v>780000</v>
      </c>
      <c r="H16" s="22">
        <f t="shared" si="2"/>
        <v>910000</v>
      </c>
    </row>
    <row r="17" spans="1:8" ht="15.75" x14ac:dyDescent="0.25">
      <c r="A17" s="34" t="s">
        <v>17</v>
      </c>
      <c r="B17" s="31">
        <f>B15+B16</f>
        <v>430000</v>
      </c>
      <c r="C17" s="13">
        <f t="shared" ref="C17:H17" si="3">C15+C16</f>
        <v>560000</v>
      </c>
      <c r="D17" s="13">
        <f t="shared" si="3"/>
        <v>690000</v>
      </c>
      <c r="E17" s="13">
        <f t="shared" si="3"/>
        <v>820000</v>
      </c>
      <c r="F17" s="13">
        <f t="shared" si="3"/>
        <v>950000</v>
      </c>
      <c r="G17" s="13">
        <f t="shared" si="3"/>
        <v>1080000</v>
      </c>
      <c r="H17" s="22">
        <f t="shared" si="3"/>
        <v>1210000</v>
      </c>
    </row>
    <row r="18" spans="1:8" ht="15.75" x14ac:dyDescent="0.25">
      <c r="A18" s="34" t="s">
        <v>18</v>
      </c>
      <c r="B18" s="31">
        <f t="shared" ref="B18:H18" si="4">$B12*B14</f>
        <v>227000.00000000003</v>
      </c>
      <c r="C18" s="13">
        <f t="shared" si="4"/>
        <v>454000.00000000006</v>
      </c>
      <c r="D18" s="13">
        <f t="shared" si="4"/>
        <v>681000.00000000012</v>
      </c>
      <c r="E18" s="13">
        <f t="shared" si="4"/>
        <v>908000.00000000012</v>
      </c>
      <c r="F18" s="13">
        <f t="shared" si="4"/>
        <v>1135000.0000000002</v>
      </c>
      <c r="G18" s="13">
        <f t="shared" si="4"/>
        <v>1362000.0000000002</v>
      </c>
      <c r="H18" s="22">
        <f t="shared" si="4"/>
        <v>1589000.0000000002</v>
      </c>
    </row>
    <row r="19" spans="1:8" ht="16.5" thickBot="1" x14ac:dyDescent="0.3">
      <c r="A19" s="35" t="s">
        <v>19</v>
      </c>
      <c r="B19" s="32">
        <f>B18-B17</f>
        <v>-202999.99999999997</v>
      </c>
      <c r="C19" s="28">
        <f t="shared" ref="C19:H19" si="5">C18-C17</f>
        <v>-105999.99999999994</v>
      </c>
      <c r="D19" s="28">
        <f t="shared" si="5"/>
        <v>-8999.9999999998836</v>
      </c>
      <c r="E19" s="28">
        <f t="shared" si="5"/>
        <v>88000.000000000116</v>
      </c>
      <c r="F19" s="28">
        <f t="shared" si="5"/>
        <v>185000.00000000023</v>
      </c>
      <c r="G19" s="28">
        <f t="shared" si="5"/>
        <v>282000.00000000023</v>
      </c>
      <c r="H19" s="29">
        <f t="shared" si="5"/>
        <v>379000.00000000023</v>
      </c>
    </row>
    <row r="21" spans="1:8" ht="15.75" x14ac:dyDescent="0.25">
      <c r="A21" s="41" t="s">
        <v>29</v>
      </c>
      <c r="B21" s="42"/>
    </row>
    <row r="22" spans="1:8" ht="15.75" x14ac:dyDescent="0.25">
      <c r="A22" s="1" t="s">
        <v>0</v>
      </c>
      <c r="B22" s="1"/>
      <c r="C22" s="1"/>
      <c r="D22" s="1"/>
      <c r="E22" s="1"/>
      <c r="F22" s="1"/>
      <c r="G22" s="1"/>
      <c r="H22" s="1"/>
    </row>
    <row r="23" spans="1:8" ht="16.5" thickBot="1" x14ac:dyDescent="0.3">
      <c r="A23" s="38"/>
      <c r="B23" s="38"/>
      <c r="C23" s="1"/>
      <c r="D23" s="1"/>
      <c r="E23" s="1"/>
      <c r="F23" s="1"/>
      <c r="G23" s="1"/>
      <c r="H23" s="1"/>
    </row>
    <row r="24" spans="1:8" ht="16.5" thickBot="1" x14ac:dyDescent="0.3">
      <c r="A24" s="39" t="s">
        <v>1</v>
      </c>
      <c r="B24" s="40">
        <v>300000</v>
      </c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6.5" thickBot="1" x14ac:dyDescent="0.3">
      <c r="A26" s="1" t="s">
        <v>3</v>
      </c>
      <c r="B26" s="1"/>
      <c r="C26" s="1"/>
      <c r="D26" s="1"/>
      <c r="E26" s="1"/>
      <c r="F26" s="1"/>
      <c r="G26" s="1"/>
      <c r="H26" s="1"/>
    </row>
    <row r="27" spans="1:8" ht="31.5" x14ac:dyDescent="0.25">
      <c r="A27" s="15" t="s">
        <v>4</v>
      </c>
      <c r="B27" s="16" t="s">
        <v>5</v>
      </c>
      <c r="C27" s="16" t="s">
        <v>7</v>
      </c>
      <c r="D27" s="16" t="s">
        <v>9</v>
      </c>
      <c r="E27" s="17" t="s">
        <v>8</v>
      </c>
      <c r="F27" s="1"/>
      <c r="G27" s="18" t="s">
        <v>12</v>
      </c>
      <c r="H27" s="18" t="s">
        <v>13</v>
      </c>
    </row>
    <row r="28" spans="1:8" ht="15.75" x14ac:dyDescent="0.25">
      <c r="A28" s="10" t="s">
        <v>25</v>
      </c>
      <c r="B28" s="8">
        <v>20</v>
      </c>
      <c r="C28" s="8">
        <v>14</v>
      </c>
      <c r="D28" s="9">
        <v>0.3</v>
      </c>
      <c r="E28" s="22">
        <f>B28-C28</f>
        <v>6</v>
      </c>
      <c r="F28" s="1"/>
      <c r="G28" s="24">
        <f>G$12*D28</f>
        <v>9278.3505154639151</v>
      </c>
      <c r="H28" s="13">
        <f>G28*B28</f>
        <v>185567.0103092783</v>
      </c>
    </row>
    <row r="29" spans="1:8" ht="15.75" x14ac:dyDescent="0.25">
      <c r="A29" s="10" t="s">
        <v>26</v>
      </c>
      <c r="B29" s="8">
        <v>16</v>
      </c>
      <c r="C29" s="8">
        <v>6</v>
      </c>
      <c r="D29" s="9">
        <v>0.2</v>
      </c>
      <c r="E29" s="22">
        <f>B29-C29</f>
        <v>10</v>
      </c>
      <c r="F29" s="1"/>
      <c r="G29" s="24">
        <f t="shared" ref="G29:G31" si="6">G$12*D29</f>
        <v>6185.5670103092771</v>
      </c>
      <c r="H29" s="13">
        <f>G29*B29</f>
        <v>98969.072164948433</v>
      </c>
    </row>
    <row r="30" spans="1:8" ht="15.75" x14ac:dyDescent="0.25">
      <c r="A30" s="10" t="s">
        <v>27</v>
      </c>
      <c r="B30" s="8">
        <v>24</v>
      </c>
      <c r="C30" s="8">
        <v>10</v>
      </c>
      <c r="D30" s="9">
        <v>0.35</v>
      </c>
      <c r="E30" s="22">
        <f>B30-C30</f>
        <v>14</v>
      </c>
      <c r="F30" s="1"/>
      <c r="G30" s="24">
        <f t="shared" si="6"/>
        <v>10824.742268041233</v>
      </c>
      <c r="H30" s="13">
        <f>G30*B30</f>
        <v>259793.81443298957</v>
      </c>
    </row>
    <row r="31" spans="1:8" ht="16.5" thickBot="1" x14ac:dyDescent="0.3">
      <c r="A31" s="10" t="s">
        <v>28</v>
      </c>
      <c r="B31" s="8">
        <v>30</v>
      </c>
      <c r="C31" s="8">
        <v>18</v>
      </c>
      <c r="D31" s="9">
        <v>0.15</v>
      </c>
      <c r="E31" s="23">
        <f>B31-C31</f>
        <v>12</v>
      </c>
      <c r="F31" s="1"/>
      <c r="G31" s="24">
        <f t="shared" si="6"/>
        <v>4639.1752577319576</v>
      </c>
      <c r="H31" s="13">
        <f>G31*B31</f>
        <v>139175.25773195873</v>
      </c>
    </row>
    <row r="32" spans="1:8" ht="16.5" thickBot="1" x14ac:dyDescent="0.3">
      <c r="A32" s="12" t="s">
        <v>10</v>
      </c>
      <c r="B32" s="11">
        <f>(B28*$D$8)+(B29*$D$9)+(B30*$D$10)+(B31*$D$11)</f>
        <v>22.700000000000003</v>
      </c>
      <c r="C32" s="11">
        <f>(C28*$D28)+(C29*$D29)+(C30*$D30)+(C31*$D31)</f>
        <v>11.6</v>
      </c>
      <c r="D32" s="21"/>
      <c r="E32" s="20">
        <f>B32-C32</f>
        <v>11.100000000000003</v>
      </c>
      <c r="F32" s="14" t="s">
        <v>11</v>
      </c>
      <c r="G32" s="2">
        <f>B24/E32</f>
        <v>27027.027027027019</v>
      </c>
      <c r="H32" s="25">
        <f>G32*B32</f>
        <v>613513.51351351338</v>
      </c>
    </row>
    <row r="33" spans="1:8" ht="16.5" thickBot="1" x14ac:dyDescent="0.3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33" t="s">
        <v>15</v>
      </c>
      <c r="B34" s="30">
        <v>10000</v>
      </c>
      <c r="C34" s="26">
        <v>20000</v>
      </c>
      <c r="D34" s="26">
        <v>30000</v>
      </c>
      <c r="E34" s="26">
        <v>40000</v>
      </c>
      <c r="F34" s="26">
        <v>50000</v>
      </c>
      <c r="G34" s="26">
        <v>60000</v>
      </c>
      <c r="H34" s="27">
        <v>70000</v>
      </c>
    </row>
    <row r="35" spans="1:8" ht="15.75" x14ac:dyDescent="0.25">
      <c r="A35" s="34" t="s">
        <v>16</v>
      </c>
      <c r="B35" s="31">
        <f>$B24</f>
        <v>300000</v>
      </c>
      <c r="C35" s="13">
        <f t="shared" ref="C35:H35" si="7">$B24</f>
        <v>300000</v>
      </c>
      <c r="D35" s="13">
        <f t="shared" si="7"/>
        <v>300000</v>
      </c>
      <c r="E35" s="13">
        <f t="shared" si="7"/>
        <v>300000</v>
      </c>
      <c r="F35" s="13">
        <f t="shared" si="7"/>
        <v>300000</v>
      </c>
      <c r="G35" s="13">
        <f t="shared" si="7"/>
        <v>300000</v>
      </c>
      <c r="H35" s="22">
        <f t="shared" si="7"/>
        <v>300000</v>
      </c>
    </row>
    <row r="36" spans="1:8" ht="15.75" x14ac:dyDescent="0.25">
      <c r="A36" s="34" t="s">
        <v>7</v>
      </c>
      <c r="B36" s="31">
        <f>$C32*B34</f>
        <v>116000</v>
      </c>
      <c r="C36" s="13">
        <f t="shared" ref="C36:H36" si="8">$C32*C34</f>
        <v>232000</v>
      </c>
      <c r="D36" s="13">
        <f t="shared" si="8"/>
        <v>348000</v>
      </c>
      <c r="E36" s="13">
        <f t="shared" si="8"/>
        <v>464000</v>
      </c>
      <c r="F36" s="13">
        <f t="shared" si="8"/>
        <v>580000</v>
      </c>
      <c r="G36" s="13">
        <f t="shared" si="8"/>
        <v>696000</v>
      </c>
      <c r="H36" s="22">
        <f t="shared" si="8"/>
        <v>812000</v>
      </c>
    </row>
    <row r="37" spans="1:8" ht="15.75" x14ac:dyDescent="0.25">
      <c r="A37" s="34" t="s">
        <v>17</v>
      </c>
      <c r="B37" s="31">
        <f>B35+B36</f>
        <v>416000</v>
      </c>
      <c r="C37" s="13">
        <f t="shared" ref="C37" si="9">C35+C36</f>
        <v>532000</v>
      </c>
      <c r="D37" s="13">
        <f t="shared" ref="D37" si="10">D35+D36</f>
        <v>648000</v>
      </c>
      <c r="E37" s="13">
        <f t="shared" ref="E37" si="11">E35+E36</f>
        <v>764000</v>
      </c>
      <c r="F37" s="13">
        <f t="shared" ref="F37" si="12">F35+F36</f>
        <v>880000</v>
      </c>
      <c r="G37" s="13">
        <f t="shared" ref="G37" si="13">G35+G36</f>
        <v>996000</v>
      </c>
      <c r="H37" s="22">
        <f t="shared" ref="H37" si="14">H35+H36</f>
        <v>1112000</v>
      </c>
    </row>
    <row r="38" spans="1:8" ht="15.75" x14ac:dyDescent="0.25">
      <c r="A38" s="34" t="s">
        <v>18</v>
      </c>
      <c r="B38" s="31">
        <f t="shared" ref="B38:H38" si="15">$B32*B34</f>
        <v>227000.00000000003</v>
      </c>
      <c r="C38" s="13">
        <f t="shared" si="15"/>
        <v>454000.00000000006</v>
      </c>
      <c r="D38" s="13">
        <f t="shared" si="15"/>
        <v>681000.00000000012</v>
      </c>
      <c r="E38" s="13">
        <f t="shared" si="15"/>
        <v>908000.00000000012</v>
      </c>
      <c r="F38" s="13">
        <f t="shared" si="15"/>
        <v>1135000.0000000002</v>
      </c>
      <c r="G38" s="13">
        <f t="shared" si="15"/>
        <v>1362000.0000000002</v>
      </c>
      <c r="H38" s="22">
        <f t="shared" si="15"/>
        <v>1589000.0000000002</v>
      </c>
    </row>
    <row r="39" spans="1:8" ht="16.5" thickBot="1" x14ac:dyDescent="0.3">
      <c r="A39" s="35" t="s">
        <v>19</v>
      </c>
      <c r="B39" s="32">
        <f>B38-B37</f>
        <v>-188999.99999999997</v>
      </c>
      <c r="C39" s="28">
        <f t="shared" ref="C39" si="16">C38-C37</f>
        <v>-77999.999999999942</v>
      </c>
      <c r="D39" s="28">
        <f t="shared" ref="D39" si="17">D38-D37</f>
        <v>33000.000000000116</v>
      </c>
      <c r="E39" s="28">
        <f t="shared" ref="E39" si="18">E38-E37</f>
        <v>144000.00000000012</v>
      </c>
      <c r="F39" s="28">
        <f t="shared" ref="F39" si="19">F38-F37</f>
        <v>255000.00000000023</v>
      </c>
      <c r="G39" s="28">
        <f t="shared" ref="G39" si="20">G38-G37</f>
        <v>366000.00000000023</v>
      </c>
      <c r="H39" s="29">
        <f t="shared" ref="H39" si="21">H38-H37</f>
        <v>477000.00000000023</v>
      </c>
    </row>
    <row r="41" spans="1:8" ht="15.75" x14ac:dyDescent="0.25">
      <c r="A41" s="43" t="s">
        <v>30</v>
      </c>
      <c r="B41" s="44"/>
    </row>
    <row r="42" spans="1:8" ht="15.75" x14ac:dyDescent="0.25">
      <c r="A42" s="1" t="s">
        <v>0</v>
      </c>
      <c r="B42" s="1"/>
      <c r="C42" s="1"/>
      <c r="D42" s="1"/>
      <c r="E42" s="1"/>
      <c r="F42" s="1"/>
      <c r="G42" s="1"/>
      <c r="H42" s="1"/>
    </row>
    <row r="43" spans="1:8" ht="16.5" thickBot="1" x14ac:dyDescent="0.3">
      <c r="A43" s="38"/>
      <c r="B43" s="38"/>
      <c r="C43" s="1"/>
      <c r="D43" s="1"/>
      <c r="E43" s="1"/>
      <c r="F43" s="1"/>
      <c r="G43" s="1"/>
      <c r="H43" s="1"/>
    </row>
    <row r="44" spans="1:8" ht="16.5" thickBot="1" x14ac:dyDescent="0.3">
      <c r="A44" s="39" t="s">
        <v>1</v>
      </c>
      <c r="B44" s="40">
        <v>300000</v>
      </c>
      <c r="C44" s="1"/>
      <c r="D44" s="1"/>
      <c r="E44" s="1"/>
      <c r="F44" s="1"/>
      <c r="G44" s="1"/>
      <c r="H44" s="1"/>
    </row>
    <row r="45" spans="1:8" ht="15.75" x14ac:dyDescent="0.25">
      <c r="A45" s="1"/>
      <c r="B45" s="1"/>
      <c r="C45" s="1"/>
      <c r="D45" s="1"/>
      <c r="E45" s="1"/>
      <c r="F45" s="1"/>
      <c r="G45" s="1"/>
      <c r="H45" s="1"/>
    </row>
    <row r="46" spans="1:8" ht="16.5" thickBot="1" x14ac:dyDescent="0.3">
      <c r="A46" s="1" t="s">
        <v>3</v>
      </c>
      <c r="B46" s="1"/>
      <c r="C46" s="1"/>
      <c r="D46" s="1"/>
      <c r="E46" s="1"/>
      <c r="F46" s="1"/>
      <c r="G46" s="1"/>
      <c r="H46" s="1"/>
    </row>
    <row r="47" spans="1:8" ht="31.5" x14ac:dyDescent="0.25">
      <c r="A47" s="15" t="s">
        <v>4</v>
      </c>
      <c r="B47" s="16" t="s">
        <v>5</v>
      </c>
      <c r="C47" s="16" t="s">
        <v>7</v>
      </c>
      <c r="D47" s="16" t="s">
        <v>9</v>
      </c>
      <c r="E47" s="17" t="s">
        <v>8</v>
      </c>
      <c r="F47" s="1"/>
      <c r="G47" s="18" t="s">
        <v>12</v>
      </c>
      <c r="H47" s="18" t="s">
        <v>13</v>
      </c>
    </row>
    <row r="48" spans="1:8" ht="15.75" x14ac:dyDescent="0.25">
      <c r="A48" s="10" t="s">
        <v>25</v>
      </c>
      <c r="B48" s="8">
        <v>18</v>
      </c>
      <c r="C48" s="8">
        <v>14</v>
      </c>
      <c r="D48" s="9">
        <v>0.4</v>
      </c>
      <c r="E48" s="22">
        <f>B48-C48</f>
        <v>4</v>
      </c>
      <c r="F48" s="1"/>
      <c r="G48" s="24">
        <f>G$12*D48</f>
        <v>12371.134020618554</v>
      </c>
      <c r="H48" s="13">
        <f>G48*B48</f>
        <v>222680.41237113398</v>
      </c>
    </row>
    <row r="49" spans="1:8" ht="15.75" x14ac:dyDescent="0.25">
      <c r="A49" s="10" t="s">
        <v>26</v>
      </c>
      <c r="B49" s="8">
        <v>17</v>
      </c>
      <c r="C49" s="8">
        <v>6</v>
      </c>
      <c r="D49" s="9">
        <v>0.15</v>
      </c>
      <c r="E49" s="22">
        <f>B49-C49</f>
        <v>11</v>
      </c>
      <c r="F49" s="1"/>
      <c r="G49" s="24">
        <f t="shared" ref="G49:G51" si="22">G$12*D49</f>
        <v>4639.1752577319576</v>
      </c>
      <c r="H49" s="13">
        <f>G49*B49</f>
        <v>78865.979381443278</v>
      </c>
    </row>
    <row r="50" spans="1:8" ht="15.75" x14ac:dyDescent="0.25">
      <c r="A50" s="10" t="s">
        <v>27</v>
      </c>
      <c r="B50" s="8">
        <v>25</v>
      </c>
      <c r="C50" s="8">
        <v>10</v>
      </c>
      <c r="D50" s="9">
        <v>0.2</v>
      </c>
      <c r="E50" s="22">
        <f>B50-C50</f>
        <v>15</v>
      </c>
      <c r="F50" s="1"/>
      <c r="G50" s="24">
        <f t="shared" si="22"/>
        <v>6185.5670103092771</v>
      </c>
      <c r="H50" s="13">
        <f>G50*B50</f>
        <v>154639.17525773193</v>
      </c>
    </row>
    <row r="51" spans="1:8" ht="16.5" thickBot="1" x14ac:dyDescent="0.3">
      <c r="A51" s="10" t="s">
        <v>28</v>
      </c>
      <c r="B51" s="8">
        <v>28</v>
      </c>
      <c r="C51" s="8">
        <v>18</v>
      </c>
      <c r="D51" s="9">
        <v>0.25</v>
      </c>
      <c r="E51" s="23">
        <f>B51-C51</f>
        <v>10</v>
      </c>
      <c r="F51" s="1"/>
      <c r="G51" s="24">
        <f t="shared" si="22"/>
        <v>7731.9587628865957</v>
      </c>
      <c r="H51" s="13">
        <f>G51*B51</f>
        <v>216494.84536082466</v>
      </c>
    </row>
    <row r="52" spans="1:8" ht="16.5" thickBot="1" x14ac:dyDescent="0.3">
      <c r="A52" s="12" t="s">
        <v>10</v>
      </c>
      <c r="B52" s="11">
        <f>(B48*$D$8)+(B49*$D$9)+(B50*$D$10)+(B51*$D$11)</f>
        <v>21.75</v>
      </c>
      <c r="C52" s="11">
        <f>(C48*$D48)+(C49*$D49)+(C50*$D50)+(C51*$D51)</f>
        <v>13</v>
      </c>
      <c r="D52" s="21"/>
      <c r="E52" s="20">
        <f>B52-C52</f>
        <v>8.75</v>
      </c>
      <c r="F52" s="14" t="s">
        <v>11</v>
      </c>
      <c r="G52" s="2">
        <f>B44/E52</f>
        <v>34285.714285714283</v>
      </c>
      <c r="H52" s="25">
        <f>G52*B52</f>
        <v>745714.28571428568</v>
      </c>
    </row>
    <row r="53" spans="1:8" ht="16.5" thickBot="1" x14ac:dyDescent="0.3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33" t="s">
        <v>15</v>
      </c>
      <c r="B54" s="30">
        <v>10000</v>
      </c>
      <c r="C54" s="26">
        <v>20000</v>
      </c>
      <c r="D54" s="26">
        <v>30000</v>
      </c>
      <c r="E54" s="26">
        <v>40000</v>
      </c>
      <c r="F54" s="26">
        <v>50000</v>
      </c>
      <c r="G54" s="26">
        <v>60000</v>
      </c>
      <c r="H54" s="27">
        <v>70000</v>
      </c>
    </row>
    <row r="55" spans="1:8" ht="15.75" x14ac:dyDescent="0.25">
      <c r="A55" s="34" t="s">
        <v>16</v>
      </c>
      <c r="B55" s="31">
        <f>$B44</f>
        <v>300000</v>
      </c>
      <c r="C55" s="13">
        <f t="shared" ref="C55:H55" si="23">$B44</f>
        <v>300000</v>
      </c>
      <c r="D55" s="13">
        <f t="shared" si="23"/>
        <v>300000</v>
      </c>
      <c r="E55" s="13">
        <f t="shared" si="23"/>
        <v>300000</v>
      </c>
      <c r="F55" s="13">
        <f t="shared" si="23"/>
        <v>300000</v>
      </c>
      <c r="G55" s="13">
        <f t="shared" si="23"/>
        <v>300000</v>
      </c>
      <c r="H55" s="22">
        <f t="shared" si="23"/>
        <v>300000</v>
      </c>
    </row>
    <row r="56" spans="1:8" ht="15.75" x14ac:dyDescent="0.25">
      <c r="A56" s="34" t="s">
        <v>7</v>
      </c>
      <c r="B56" s="31">
        <f>$C52*B54</f>
        <v>130000</v>
      </c>
      <c r="C56" s="13">
        <f t="shared" ref="C56:H56" si="24">$C52*C54</f>
        <v>260000</v>
      </c>
      <c r="D56" s="13">
        <f t="shared" si="24"/>
        <v>390000</v>
      </c>
      <c r="E56" s="13">
        <f t="shared" si="24"/>
        <v>520000</v>
      </c>
      <c r="F56" s="13">
        <f t="shared" si="24"/>
        <v>650000</v>
      </c>
      <c r="G56" s="13">
        <f t="shared" si="24"/>
        <v>780000</v>
      </c>
      <c r="H56" s="22">
        <f t="shared" si="24"/>
        <v>910000</v>
      </c>
    </row>
    <row r="57" spans="1:8" ht="15.75" x14ac:dyDescent="0.25">
      <c r="A57" s="34" t="s">
        <v>17</v>
      </c>
      <c r="B57" s="31">
        <f>B55+B56</f>
        <v>430000</v>
      </c>
      <c r="C57" s="13">
        <f t="shared" ref="C57" si="25">C55+C56</f>
        <v>560000</v>
      </c>
      <c r="D57" s="13">
        <f t="shared" ref="D57" si="26">D55+D56</f>
        <v>690000</v>
      </c>
      <c r="E57" s="13">
        <f t="shared" ref="E57" si="27">E55+E56</f>
        <v>820000</v>
      </c>
      <c r="F57" s="13">
        <f t="shared" ref="F57" si="28">F55+F56</f>
        <v>950000</v>
      </c>
      <c r="G57" s="13">
        <f t="shared" ref="G57" si="29">G55+G56</f>
        <v>1080000</v>
      </c>
      <c r="H57" s="22">
        <f t="shared" ref="H57" si="30">H55+H56</f>
        <v>1210000</v>
      </c>
    </row>
    <row r="58" spans="1:8" ht="15.75" x14ac:dyDescent="0.25">
      <c r="A58" s="34" t="s">
        <v>18</v>
      </c>
      <c r="B58" s="31">
        <f t="shared" ref="B58:H58" si="31">$B52*B54</f>
        <v>217500</v>
      </c>
      <c r="C58" s="13">
        <f t="shared" si="31"/>
        <v>435000</v>
      </c>
      <c r="D58" s="13">
        <f t="shared" si="31"/>
        <v>652500</v>
      </c>
      <c r="E58" s="13">
        <f t="shared" si="31"/>
        <v>870000</v>
      </c>
      <c r="F58" s="13">
        <f t="shared" si="31"/>
        <v>1087500</v>
      </c>
      <c r="G58" s="13">
        <f t="shared" si="31"/>
        <v>1305000</v>
      </c>
      <c r="H58" s="22">
        <f t="shared" si="31"/>
        <v>1522500</v>
      </c>
    </row>
    <row r="59" spans="1:8" ht="16.5" thickBot="1" x14ac:dyDescent="0.3">
      <c r="A59" s="35" t="s">
        <v>19</v>
      </c>
      <c r="B59" s="32">
        <f>B58-B57</f>
        <v>-212500</v>
      </c>
      <c r="C59" s="28">
        <f t="shared" ref="C59" si="32">C58-C57</f>
        <v>-125000</v>
      </c>
      <c r="D59" s="28">
        <f t="shared" ref="D59" si="33">D58-D57</f>
        <v>-37500</v>
      </c>
      <c r="E59" s="28">
        <f t="shared" ref="E59" si="34">E58-E57</f>
        <v>50000</v>
      </c>
      <c r="F59" s="28">
        <f t="shared" ref="F59" si="35">F58-F57</f>
        <v>137500</v>
      </c>
      <c r="G59" s="28">
        <f t="shared" ref="G59" si="36">G58-G57</f>
        <v>225000</v>
      </c>
      <c r="H59" s="29">
        <f t="shared" ref="H59" si="37">H58-H57</f>
        <v>312500</v>
      </c>
    </row>
  </sheetData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النشاط</vt:lpstr>
      <vt:lpstr>الواجب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لينا باعارمة</cp:lastModifiedBy>
  <dcterms:created xsi:type="dcterms:W3CDTF">2013-09-13T19:14:38Z</dcterms:created>
  <dcterms:modified xsi:type="dcterms:W3CDTF">2014-03-10T15:59:33Z</dcterms:modified>
</cp:coreProperties>
</file>