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drawings/drawing2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5600" windowHeight="9750" activeTab="2"/>
  </bookViews>
  <sheets>
    <sheet name="Sheet5" sheetId="5" r:id="rId1"/>
    <sheet name="Sheet10" sheetId="10" r:id="rId2"/>
    <sheet name="Sheet11" sheetId="11" r:id="rId3"/>
  </sheets>
  <calcPr calcId="145621"/>
</workbook>
</file>

<file path=xl/calcChain.xml><?xml version="1.0" encoding="utf-8"?>
<calcChain xmlns="http://schemas.openxmlformats.org/spreadsheetml/2006/main">
  <c r="G3" i="10" l="1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2" i="10"/>
  <c r="M2" i="10"/>
  <c r="L2" i="10"/>
  <c r="A46" i="10"/>
  <c r="B40" i="10" l="1"/>
  <c r="A40" i="10"/>
  <c r="A41" i="10" s="1"/>
  <c r="B38" i="10" l="1"/>
  <c r="C38" i="10"/>
  <c r="D38" i="10"/>
  <c r="E38" i="10"/>
  <c r="E41" i="10" s="1"/>
  <c r="A42" i="10" s="1"/>
  <c r="F38" i="10"/>
  <c r="G38" i="10"/>
  <c r="H38" i="10"/>
  <c r="I38" i="10"/>
  <c r="J38" i="10"/>
  <c r="J40" i="10" s="1"/>
  <c r="J41" i="10" s="1"/>
  <c r="A38" i="10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2" i="11"/>
  <c r="E38" i="11" s="1"/>
  <c r="B38" i="11"/>
  <c r="C38" i="11"/>
  <c r="D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2" i="11"/>
  <c r="D38" i="11" s="1"/>
  <c r="L10" i="5" l="1"/>
  <c r="E40" i="5" s="1"/>
  <c r="L9" i="5"/>
  <c r="D40" i="5" s="1"/>
  <c r="L8" i="5"/>
  <c r="C40" i="5" s="1"/>
  <c r="L7" i="5"/>
  <c r="B40" i="5" s="1"/>
  <c r="L6" i="5"/>
  <c r="A40" i="5" s="1"/>
  <c r="A24" i="5"/>
  <c r="C32" i="5"/>
  <c r="C31" i="5"/>
  <c r="C30" i="5"/>
  <c r="C28" i="5"/>
  <c r="C29" i="5"/>
  <c r="C27" i="5"/>
  <c r="C24" i="5"/>
  <c r="C25" i="5"/>
  <c r="C26" i="5"/>
  <c r="C23" i="5"/>
  <c r="J23" i="5" s="1"/>
  <c r="A35" i="5" l="1"/>
  <c r="A38" i="5"/>
  <c r="A36" i="5"/>
  <c r="C35" i="5"/>
  <c r="B38" i="5"/>
  <c r="B36" i="5"/>
  <c r="C38" i="5"/>
  <c r="C36" i="5"/>
  <c r="D39" i="5"/>
  <c r="D37" i="5"/>
  <c r="E35" i="5"/>
  <c r="E38" i="5"/>
  <c r="E36" i="5"/>
  <c r="A39" i="5"/>
  <c r="A37" i="5"/>
  <c r="B35" i="5"/>
  <c r="B39" i="5"/>
  <c r="B37" i="5"/>
  <c r="C39" i="5"/>
  <c r="C37" i="5"/>
  <c r="D35" i="5"/>
  <c r="D38" i="5"/>
  <c r="D36" i="5"/>
  <c r="E39" i="5"/>
  <c r="E37" i="5"/>
</calcChain>
</file>

<file path=xl/sharedStrings.xml><?xml version="1.0" encoding="utf-8"?>
<sst xmlns="http://schemas.openxmlformats.org/spreadsheetml/2006/main" count="117" uniqueCount="45">
  <si>
    <t>ANOVA</t>
  </si>
  <si>
    <t>Total</t>
  </si>
  <si>
    <t>df</t>
  </si>
  <si>
    <t>SS</t>
  </si>
  <si>
    <t>MS</t>
  </si>
  <si>
    <t>F</t>
  </si>
  <si>
    <t>P-value</t>
  </si>
  <si>
    <t>Variance</t>
  </si>
  <si>
    <t>A</t>
  </si>
  <si>
    <t>B</t>
  </si>
  <si>
    <t>C</t>
  </si>
  <si>
    <t>D</t>
  </si>
  <si>
    <t>E</t>
  </si>
  <si>
    <t>Anova: Single Factor</t>
  </si>
  <si>
    <t>SUMMARY</t>
  </si>
  <si>
    <t>Groups</t>
  </si>
  <si>
    <t>Count</t>
  </si>
  <si>
    <t>Sum</t>
  </si>
  <si>
    <t>Average</t>
  </si>
  <si>
    <t>Source of Variation</t>
  </si>
  <si>
    <t>F crit</t>
  </si>
  <si>
    <t>Between Groups</t>
  </si>
  <si>
    <t>Within Groups</t>
  </si>
  <si>
    <t>a</t>
  </si>
  <si>
    <t>b</t>
  </si>
  <si>
    <t>c</t>
  </si>
  <si>
    <t>is different from</t>
  </si>
  <si>
    <t>Median</t>
  </si>
  <si>
    <t xml:space="preserve">critical range = </t>
  </si>
  <si>
    <t>Column 1</t>
  </si>
  <si>
    <t>Column 2</t>
  </si>
  <si>
    <t>Column 3</t>
  </si>
  <si>
    <t>Column 4</t>
  </si>
  <si>
    <t>Column 5</t>
  </si>
  <si>
    <t xml:space="preserve">Fstst. &lt; 2.7587, Faild toreject H0, there is no eveidence...  </t>
  </si>
  <si>
    <t xml:space="preserve">Fstst. &gt; 2.7587, Reject H0, there is eveidence...  </t>
  </si>
  <si>
    <t>Slightly undersell</t>
  </si>
  <si>
    <t>Greatly undersells</t>
  </si>
  <si>
    <t>Greatly oversells</t>
  </si>
  <si>
    <t>Slightly oversells</t>
  </si>
  <si>
    <t>Correctly</t>
  </si>
  <si>
    <t>Feet(X)</t>
  </si>
  <si>
    <t>Hours(Y)</t>
  </si>
  <si>
    <t>XY</t>
  </si>
  <si>
    <t>X^2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</si>
</sst>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i/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0" fillId="2" borderId="0" xfId="0" applyFill="1"/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 vertical="center" readingOrder="1"/>
    </xf>
    <xf numFmtId="0" fontId="4" fillId="0" borderId="3" xfId="0" applyFont="1" applyBorder="1"/>
    <xf numFmtId="0" fontId="5" fillId="0" borderId="3" xfId="0" applyFont="1" applyBorder="1"/>
    <xf numFmtId="0" fontId="4" fillId="0" borderId="0" xfId="0" applyFont="1" applyAlignment="1">
      <alignment horizontal="right" vertical="center" readingOrder="1"/>
    </xf>
    <xf numFmtId="0" fontId="4" fillId="0" borderId="1" xfId="0" applyFont="1" applyBorder="1" applyAlignment="1">
      <alignment horizontal="right" vertical="center" readingOrder="1"/>
    </xf>
    <xf numFmtId="0" fontId="0" fillId="0" borderId="1" xfId="0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Sheet10!$B$1</c:f>
              <c:strCache>
                <c:ptCount val="1"/>
                <c:pt idx="0">
                  <c:v>Hours(Y)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26797287839020123"/>
                  <c:y val="-5.3424832312627589E-2"/>
                </c:manualLayout>
              </c:layout>
              <c:numFmt formatCode="General" sourceLinked="0"/>
            </c:trendlineLbl>
          </c:trendline>
          <c:xVal>
            <c:numRef>
              <c:f>Sheet10!$A$2:$A$37</c:f>
              <c:numCache>
                <c:formatCode>General</c:formatCode>
                <c:ptCount val="36"/>
                <c:pt idx="0">
                  <c:v>545</c:v>
                </c:pt>
                <c:pt idx="1">
                  <c:v>400</c:v>
                </c:pt>
                <c:pt idx="2">
                  <c:v>562</c:v>
                </c:pt>
                <c:pt idx="3">
                  <c:v>540</c:v>
                </c:pt>
                <c:pt idx="4">
                  <c:v>220</c:v>
                </c:pt>
                <c:pt idx="5">
                  <c:v>344</c:v>
                </c:pt>
                <c:pt idx="6">
                  <c:v>569</c:v>
                </c:pt>
                <c:pt idx="7">
                  <c:v>340</c:v>
                </c:pt>
                <c:pt idx="8">
                  <c:v>900</c:v>
                </c:pt>
                <c:pt idx="9">
                  <c:v>285</c:v>
                </c:pt>
                <c:pt idx="10">
                  <c:v>865</c:v>
                </c:pt>
                <c:pt idx="11">
                  <c:v>831</c:v>
                </c:pt>
                <c:pt idx="12">
                  <c:v>344</c:v>
                </c:pt>
                <c:pt idx="13">
                  <c:v>360</c:v>
                </c:pt>
                <c:pt idx="14">
                  <c:v>750</c:v>
                </c:pt>
                <c:pt idx="15">
                  <c:v>650</c:v>
                </c:pt>
                <c:pt idx="16">
                  <c:v>415</c:v>
                </c:pt>
                <c:pt idx="17">
                  <c:v>275</c:v>
                </c:pt>
                <c:pt idx="18">
                  <c:v>557</c:v>
                </c:pt>
                <c:pt idx="19">
                  <c:v>1028</c:v>
                </c:pt>
                <c:pt idx="20">
                  <c:v>793</c:v>
                </c:pt>
                <c:pt idx="21">
                  <c:v>523</c:v>
                </c:pt>
                <c:pt idx="22">
                  <c:v>564</c:v>
                </c:pt>
                <c:pt idx="23">
                  <c:v>312</c:v>
                </c:pt>
                <c:pt idx="24">
                  <c:v>757</c:v>
                </c:pt>
                <c:pt idx="25">
                  <c:v>600</c:v>
                </c:pt>
                <c:pt idx="26">
                  <c:v>796</c:v>
                </c:pt>
                <c:pt idx="27">
                  <c:v>577</c:v>
                </c:pt>
                <c:pt idx="28">
                  <c:v>500</c:v>
                </c:pt>
                <c:pt idx="29">
                  <c:v>695</c:v>
                </c:pt>
                <c:pt idx="30">
                  <c:v>1054</c:v>
                </c:pt>
                <c:pt idx="31">
                  <c:v>486</c:v>
                </c:pt>
                <c:pt idx="32">
                  <c:v>442</c:v>
                </c:pt>
                <c:pt idx="33">
                  <c:v>1249</c:v>
                </c:pt>
                <c:pt idx="34">
                  <c:v>995</c:v>
                </c:pt>
                <c:pt idx="35">
                  <c:v>1397</c:v>
                </c:pt>
              </c:numCache>
            </c:numRef>
          </c:xVal>
          <c:yVal>
            <c:numRef>
              <c:f>Sheet10!$B$2:$B$37</c:f>
              <c:numCache>
                <c:formatCode>General</c:formatCode>
                <c:ptCount val="36"/>
                <c:pt idx="0">
                  <c:v>24</c:v>
                </c:pt>
                <c:pt idx="1">
                  <c:v>13.5</c:v>
                </c:pt>
                <c:pt idx="2">
                  <c:v>26.25</c:v>
                </c:pt>
                <c:pt idx="3">
                  <c:v>25</c:v>
                </c:pt>
                <c:pt idx="4">
                  <c:v>9</c:v>
                </c:pt>
                <c:pt idx="5">
                  <c:v>20</c:v>
                </c:pt>
                <c:pt idx="6">
                  <c:v>22</c:v>
                </c:pt>
                <c:pt idx="7">
                  <c:v>11.25</c:v>
                </c:pt>
                <c:pt idx="8">
                  <c:v>50</c:v>
                </c:pt>
                <c:pt idx="9">
                  <c:v>12</c:v>
                </c:pt>
                <c:pt idx="10">
                  <c:v>38.75</c:v>
                </c:pt>
                <c:pt idx="11">
                  <c:v>40</c:v>
                </c:pt>
                <c:pt idx="12">
                  <c:v>19.5</c:v>
                </c:pt>
                <c:pt idx="13">
                  <c:v>18</c:v>
                </c:pt>
                <c:pt idx="14">
                  <c:v>28</c:v>
                </c:pt>
                <c:pt idx="15">
                  <c:v>27</c:v>
                </c:pt>
                <c:pt idx="16">
                  <c:v>21</c:v>
                </c:pt>
                <c:pt idx="17">
                  <c:v>15</c:v>
                </c:pt>
                <c:pt idx="18">
                  <c:v>25</c:v>
                </c:pt>
                <c:pt idx="19">
                  <c:v>45</c:v>
                </c:pt>
                <c:pt idx="20">
                  <c:v>29</c:v>
                </c:pt>
                <c:pt idx="21">
                  <c:v>21</c:v>
                </c:pt>
                <c:pt idx="22">
                  <c:v>22</c:v>
                </c:pt>
                <c:pt idx="23">
                  <c:v>16.5</c:v>
                </c:pt>
                <c:pt idx="24">
                  <c:v>37</c:v>
                </c:pt>
                <c:pt idx="25">
                  <c:v>32</c:v>
                </c:pt>
                <c:pt idx="26">
                  <c:v>34</c:v>
                </c:pt>
                <c:pt idx="27">
                  <c:v>25</c:v>
                </c:pt>
                <c:pt idx="28">
                  <c:v>31</c:v>
                </c:pt>
                <c:pt idx="29">
                  <c:v>24</c:v>
                </c:pt>
                <c:pt idx="30">
                  <c:v>40</c:v>
                </c:pt>
                <c:pt idx="31">
                  <c:v>27</c:v>
                </c:pt>
                <c:pt idx="32">
                  <c:v>18</c:v>
                </c:pt>
                <c:pt idx="33">
                  <c:v>62.5</c:v>
                </c:pt>
                <c:pt idx="34">
                  <c:v>53.75</c:v>
                </c:pt>
                <c:pt idx="35">
                  <c:v>79.5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214080"/>
        <c:axId val="229215616"/>
      </c:scatterChart>
      <c:valAx>
        <c:axId val="22921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9215616"/>
        <c:crosses val="autoZero"/>
        <c:crossBetween val="midCat"/>
      </c:valAx>
      <c:valAx>
        <c:axId val="229215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92140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10" Type="http://schemas.openxmlformats.org/officeDocument/2006/relationships/image" Target="../media/image10.wmf"/><Relationship Id="rId4" Type="http://schemas.openxmlformats.org/officeDocument/2006/relationships/image" Target="../media/image4.wmf"/><Relationship Id="rId9" Type="http://schemas.openxmlformats.org/officeDocument/2006/relationships/image" Target="../media/image9.w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8.wmf"/><Relationship Id="rId3" Type="http://schemas.openxmlformats.org/officeDocument/2006/relationships/image" Target="../media/image13.wmf"/><Relationship Id="rId7" Type="http://schemas.openxmlformats.org/officeDocument/2006/relationships/image" Target="../media/image17.wmf"/><Relationship Id="rId2" Type="http://schemas.openxmlformats.org/officeDocument/2006/relationships/image" Target="../media/image12.wmf"/><Relationship Id="rId1" Type="http://schemas.openxmlformats.org/officeDocument/2006/relationships/image" Target="../media/image11.wmf"/><Relationship Id="rId6" Type="http://schemas.openxmlformats.org/officeDocument/2006/relationships/image" Target="../media/image16.wmf"/><Relationship Id="rId5" Type="http://schemas.openxmlformats.org/officeDocument/2006/relationships/image" Target="../media/image15.wmf"/><Relationship Id="rId4" Type="http://schemas.openxmlformats.org/officeDocument/2006/relationships/image" Target="../media/image14.wmf"/><Relationship Id="rId9" Type="http://schemas.openxmlformats.org/officeDocument/2006/relationships/image" Target="../media/image19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600075</xdr:colOff>
          <xdr:row>22</xdr:row>
          <xdr:rowOff>9525</xdr:rowOff>
        </xdr:from>
        <xdr:to>
          <xdr:col>1</xdr:col>
          <xdr:colOff>1104900</xdr:colOff>
          <xdr:row>23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581025</xdr:colOff>
          <xdr:row>22</xdr:row>
          <xdr:rowOff>161925</xdr:rowOff>
        </xdr:from>
        <xdr:to>
          <xdr:col>1</xdr:col>
          <xdr:colOff>1123950</xdr:colOff>
          <xdr:row>24</xdr:row>
          <xdr:rowOff>47625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628650</xdr:colOff>
          <xdr:row>23</xdr:row>
          <xdr:rowOff>171450</xdr:rowOff>
        </xdr:from>
        <xdr:to>
          <xdr:col>1</xdr:col>
          <xdr:colOff>1114425</xdr:colOff>
          <xdr:row>25</xdr:row>
          <xdr:rowOff>57150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638175</xdr:colOff>
          <xdr:row>24</xdr:row>
          <xdr:rowOff>152400</xdr:rowOff>
        </xdr:from>
        <xdr:to>
          <xdr:col>1</xdr:col>
          <xdr:colOff>1123950</xdr:colOff>
          <xdr:row>26</xdr:row>
          <xdr:rowOff>38100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638175</xdr:colOff>
          <xdr:row>26</xdr:row>
          <xdr:rowOff>0</xdr:rowOff>
        </xdr:from>
        <xdr:to>
          <xdr:col>1</xdr:col>
          <xdr:colOff>1143000</xdr:colOff>
          <xdr:row>27</xdr:row>
          <xdr:rowOff>66675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628650</xdr:colOff>
          <xdr:row>27</xdr:row>
          <xdr:rowOff>0</xdr:rowOff>
        </xdr:from>
        <xdr:to>
          <xdr:col>1</xdr:col>
          <xdr:colOff>1133475</xdr:colOff>
          <xdr:row>28</xdr:row>
          <xdr:rowOff>66675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619125</xdr:colOff>
          <xdr:row>27</xdr:row>
          <xdr:rowOff>152400</xdr:rowOff>
        </xdr:from>
        <xdr:to>
          <xdr:col>1</xdr:col>
          <xdr:colOff>1133475</xdr:colOff>
          <xdr:row>29</xdr:row>
          <xdr:rowOff>38100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619125</xdr:colOff>
          <xdr:row>28</xdr:row>
          <xdr:rowOff>152400</xdr:rowOff>
        </xdr:from>
        <xdr:to>
          <xdr:col>1</xdr:col>
          <xdr:colOff>1123950</xdr:colOff>
          <xdr:row>30</xdr:row>
          <xdr:rowOff>38100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638175</xdr:colOff>
          <xdr:row>29</xdr:row>
          <xdr:rowOff>161925</xdr:rowOff>
        </xdr:from>
        <xdr:to>
          <xdr:col>1</xdr:col>
          <xdr:colOff>1143000</xdr:colOff>
          <xdr:row>31</xdr:row>
          <xdr:rowOff>47625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638175</xdr:colOff>
          <xdr:row>30</xdr:row>
          <xdr:rowOff>161925</xdr:rowOff>
        </xdr:from>
        <xdr:to>
          <xdr:col>2</xdr:col>
          <xdr:colOff>0</xdr:colOff>
          <xdr:row>32</xdr:row>
          <xdr:rowOff>47625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542925</xdr:colOff>
          <xdr:row>1</xdr:row>
          <xdr:rowOff>28575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0</xdr:rowOff>
        </xdr:from>
        <xdr:to>
          <xdr:col>4</xdr:col>
          <xdr:colOff>0</xdr:colOff>
          <xdr:row>1</xdr:row>
          <xdr:rowOff>28575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0</xdr:rowOff>
        </xdr:from>
        <xdr:to>
          <xdr:col>4</xdr:col>
          <xdr:colOff>466725</xdr:colOff>
          <xdr:row>1</xdr:row>
          <xdr:rowOff>19050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466725</xdr:colOff>
          <xdr:row>0</xdr:row>
          <xdr:rowOff>0</xdr:rowOff>
        </xdr:from>
        <xdr:to>
          <xdr:col>5</xdr:col>
          <xdr:colOff>0</xdr:colOff>
          <xdr:row>1</xdr:row>
          <xdr:rowOff>28575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0</xdr:row>
          <xdr:rowOff>0</xdr:rowOff>
        </xdr:from>
        <xdr:to>
          <xdr:col>5</xdr:col>
          <xdr:colOff>590550</xdr:colOff>
          <xdr:row>1</xdr:row>
          <xdr:rowOff>47625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0</xdr:rowOff>
        </xdr:from>
        <xdr:to>
          <xdr:col>6</xdr:col>
          <xdr:colOff>142875</xdr:colOff>
          <xdr:row>1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0</xdr:row>
          <xdr:rowOff>0</xdr:rowOff>
        </xdr:from>
        <xdr:to>
          <xdr:col>7</xdr:col>
          <xdr:colOff>457200</xdr:colOff>
          <xdr:row>1</xdr:row>
          <xdr:rowOff>76200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0</xdr:row>
          <xdr:rowOff>0</xdr:rowOff>
        </xdr:from>
        <xdr:to>
          <xdr:col>8</xdr:col>
          <xdr:colOff>466725</xdr:colOff>
          <xdr:row>1</xdr:row>
          <xdr:rowOff>47625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0</xdr:row>
          <xdr:rowOff>0</xdr:rowOff>
        </xdr:from>
        <xdr:to>
          <xdr:col>9</xdr:col>
          <xdr:colOff>447675</xdr:colOff>
          <xdr:row>1</xdr:row>
          <xdr:rowOff>76200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11</xdr:col>
      <xdr:colOff>180975</xdr:colOff>
      <xdr:row>12</xdr:row>
      <xdr:rowOff>80962</xdr:rowOff>
    </xdr:from>
    <xdr:to>
      <xdr:col>18</xdr:col>
      <xdr:colOff>561975</xdr:colOff>
      <xdr:row>26</xdr:row>
      <xdr:rowOff>147637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wmf"/><Relationship Id="rId18" Type="http://schemas.openxmlformats.org/officeDocument/2006/relationships/oleObject" Target="../embeddings/oleObject8.bin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wmf"/><Relationship Id="rId7" Type="http://schemas.openxmlformats.org/officeDocument/2006/relationships/image" Target="../media/image2.w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w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5" Type="http://schemas.openxmlformats.org/officeDocument/2006/relationships/image" Target="../media/image1.wmf"/><Relationship Id="rId15" Type="http://schemas.openxmlformats.org/officeDocument/2006/relationships/image" Target="../media/image6.wmf"/><Relationship Id="rId23" Type="http://schemas.openxmlformats.org/officeDocument/2006/relationships/image" Target="../media/image10.wmf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w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3.bin"/><Relationship Id="rId13" Type="http://schemas.openxmlformats.org/officeDocument/2006/relationships/image" Target="../media/image15.wmf"/><Relationship Id="rId18" Type="http://schemas.openxmlformats.org/officeDocument/2006/relationships/oleObject" Target="../embeddings/oleObject18.bin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9.wmf"/><Relationship Id="rId7" Type="http://schemas.openxmlformats.org/officeDocument/2006/relationships/image" Target="../media/image12.wmf"/><Relationship Id="rId12" Type="http://schemas.openxmlformats.org/officeDocument/2006/relationships/oleObject" Target="../embeddings/oleObject15.bin"/><Relationship Id="rId17" Type="http://schemas.openxmlformats.org/officeDocument/2006/relationships/image" Target="../media/image17.wmf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17.bin"/><Relationship Id="rId20" Type="http://schemas.openxmlformats.org/officeDocument/2006/relationships/oleObject" Target="../embeddings/oleObject19.bin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12.bin"/><Relationship Id="rId11" Type="http://schemas.openxmlformats.org/officeDocument/2006/relationships/image" Target="../media/image14.wmf"/><Relationship Id="rId5" Type="http://schemas.openxmlformats.org/officeDocument/2006/relationships/image" Target="../media/image11.wmf"/><Relationship Id="rId15" Type="http://schemas.openxmlformats.org/officeDocument/2006/relationships/image" Target="../media/image16.wmf"/><Relationship Id="rId10" Type="http://schemas.openxmlformats.org/officeDocument/2006/relationships/oleObject" Target="../embeddings/oleObject14.bin"/><Relationship Id="rId19" Type="http://schemas.openxmlformats.org/officeDocument/2006/relationships/image" Target="../media/image18.wmf"/><Relationship Id="rId4" Type="http://schemas.openxmlformats.org/officeDocument/2006/relationships/oleObject" Target="../embeddings/oleObject11.bin"/><Relationship Id="rId9" Type="http://schemas.openxmlformats.org/officeDocument/2006/relationships/image" Target="../media/image13.wmf"/><Relationship Id="rId14" Type="http://schemas.openxmlformats.org/officeDocument/2006/relationships/oleObject" Target="../embeddings/oleObject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0"/>
  <sheetViews>
    <sheetView workbookViewId="0">
      <selection activeCell="G54" sqref="G54:M70"/>
    </sheetView>
  </sheetViews>
  <sheetFormatPr defaultRowHeight="14.25" x14ac:dyDescent="0.2"/>
  <cols>
    <col min="1" max="1" width="15.625" bestFit="1" customWidth="1"/>
    <col min="2" max="2" width="15.125" customWidth="1"/>
    <col min="3" max="4" width="14.375" bestFit="1" customWidth="1"/>
    <col min="5" max="5" width="13.625" bestFit="1" customWidth="1"/>
    <col min="6" max="6" width="2.25" bestFit="1" customWidth="1"/>
    <col min="7" max="7" width="17.875" bestFit="1" customWidth="1"/>
    <col min="8" max="8" width="13.625" bestFit="1" customWidth="1"/>
    <col min="9" max="9" width="5.25" bestFit="1" customWidth="1"/>
    <col min="10" max="11" width="11.875" bestFit="1" customWidth="1"/>
    <col min="12" max="12" width="12.25" bestFit="1" customWidth="1"/>
    <col min="13" max="13" width="10.875" bestFit="1" customWidth="1"/>
  </cols>
  <sheetData>
    <row r="1" spans="1:13" x14ac:dyDescent="0.2">
      <c r="A1" t="s">
        <v>37</v>
      </c>
      <c r="B1" t="s">
        <v>36</v>
      </c>
      <c r="C1" t="s">
        <v>39</v>
      </c>
      <c r="D1" t="s">
        <v>38</v>
      </c>
      <c r="E1" t="s">
        <v>40</v>
      </c>
    </row>
    <row r="2" spans="1:13" x14ac:dyDescent="0.2">
      <c r="A2" t="s">
        <v>8</v>
      </c>
      <c r="B2" t="s">
        <v>9</v>
      </c>
      <c r="C2" t="s">
        <v>10</v>
      </c>
      <c r="D2" t="s">
        <v>11</v>
      </c>
      <c r="E2" t="s">
        <v>12</v>
      </c>
      <c r="G2" t="s">
        <v>13</v>
      </c>
    </row>
    <row r="3" spans="1:13" x14ac:dyDescent="0.2">
      <c r="A3">
        <v>15</v>
      </c>
      <c r="B3">
        <v>16</v>
      </c>
      <c r="C3">
        <v>8</v>
      </c>
      <c r="D3">
        <v>5</v>
      </c>
      <c r="E3">
        <v>12</v>
      </c>
    </row>
    <row r="4" spans="1:13" ht="15" thickBot="1" x14ac:dyDescent="0.25">
      <c r="A4">
        <v>18</v>
      </c>
      <c r="B4">
        <v>17</v>
      </c>
      <c r="C4">
        <v>7</v>
      </c>
      <c r="D4">
        <v>6</v>
      </c>
      <c r="E4">
        <v>19</v>
      </c>
      <c r="G4" t="s">
        <v>14</v>
      </c>
    </row>
    <row r="5" spans="1:13" x14ac:dyDescent="0.2">
      <c r="A5">
        <v>17</v>
      </c>
      <c r="B5">
        <v>21</v>
      </c>
      <c r="C5">
        <v>10</v>
      </c>
      <c r="D5">
        <v>13</v>
      </c>
      <c r="E5">
        <v>18</v>
      </c>
      <c r="G5" s="4" t="s">
        <v>15</v>
      </c>
      <c r="H5" s="4" t="s">
        <v>16</v>
      </c>
      <c r="I5" s="4" t="s">
        <v>17</v>
      </c>
      <c r="J5" s="4" t="s">
        <v>18</v>
      </c>
      <c r="K5" s="4" t="s">
        <v>7</v>
      </c>
      <c r="L5" s="7" t="s">
        <v>27</v>
      </c>
    </row>
    <row r="6" spans="1:13" x14ac:dyDescent="0.2">
      <c r="A6">
        <v>19</v>
      </c>
      <c r="B6">
        <v>16</v>
      </c>
      <c r="C6">
        <v>15</v>
      </c>
      <c r="D6">
        <v>11</v>
      </c>
      <c r="E6">
        <v>12</v>
      </c>
      <c r="G6" s="2" t="s">
        <v>8</v>
      </c>
      <c r="H6" s="2">
        <v>6</v>
      </c>
      <c r="I6" s="2">
        <v>108</v>
      </c>
      <c r="J6" s="2">
        <v>18</v>
      </c>
      <c r="K6" s="2">
        <v>3.2</v>
      </c>
      <c r="L6">
        <f>MEDIAN(A3:A8)</f>
        <v>18.5</v>
      </c>
    </row>
    <row r="7" spans="1:13" x14ac:dyDescent="0.2">
      <c r="A7">
        <v>19</v>
      </c>
      <c r="B7">
        <v>19</v>
      </c>
      <c r="C7">
        <v>14</v>
      </c>
      <c r="D7">
        <v>9</v>
      </c>
      <c r="E7">
        <v>17</v>
      </c>
      <c r="G7" s="2" t="s">
        <v>9</v>
      </c>
      <c r="H7" s="2">
        <v>6</v>
      </c>
      <c r="I7" s="2">
        <v>106</v>
      </c>
      <c r="J7" s="2">
        <v>17.666666666666668</v>
      </c>
      <c r="K7" s="2">
        <v>3.8666666666666516</v>
      </c>
      <c r="L7">
        <f>MEDIAN(B3:B8)</f>
        <v>17</v>
      </c>
    </row>
    <row r="8" spans="1:13" x14ac:dyDescent="0.2">
      <c r="A8">
        <v>20</v>
      </c>
      <c r="B8">
        <v>17</v>
      </c>
      <c r="C8">
        <v>14</v>
      </c>
      <c r="D8">
        <v>10</v>
      </c>
      <c r="E8">
        <v>14</v>
      </c>
      <c r="G8" s="2" t="s">
        <v>10</v>
      </c>
      <c r="H8" s="2">
        <v>6</v>
      </c>
      <c r="I8" s="2">
        <v>68</v>
      </c>
      <c r="J8" s="2">
        <v>11.333333333333334</v>
      </c>
      <c r="K8" s="2">
        <v>11.866666666666674</v>
      </c>
      <c r="L8">
        <f>MEDIAN(C3:C8)</f>
        <v>12</v>
      </c>
    </row>
    <row r="9" spans="1:13" x14ac:dyDescent="0.2">
      <c r="G9" s="2" t="s">
        <v>11</v>
      </c>
      <c r="H9" s="2">
        <v>6</v>
      </c>
      <c r="I9" s="2">
        <v>54</v>
      </c>
      <c r="J9" s="2">
        <v>9</v>
      </c>
      <c r="K9" s="2">
        <v>9.1999999999999993</v>
      </c>
      <c r="L9">
        <f>MEDIAN(D3:D8)</f>
        <v>9.5</v>
      </c>
    </row>
    <row r="10" spans="1:13" ht="15" thickBot="1" x14ac:dyDescent="0.25">
      <c r="G10" s="3" t="s">
        <v>12</v>
      </c>
      <c r="H10" s="3">
        <v>6</v>
      </c>
      <c r="I10" s="3">
        <v>92</v>
      </c>
      <c r="J10" s="3">
        <v>15.333333333333334</v>
      </c>
      <c r="K10" s="3">
        <v>9.4666666666666508</v>
      </c>
      <c r="L10">
        <f>MEDIAN(E3:E8)</f>
        <v>15.5</v>
      </c>
    </row>
    <row r="13" spans="1:13" ht="15" thickBot="1" x14ac:dyDescent="0.25">
      <c r="G13" t="s">
        <v>0</v>
      </c>
    </row>
    <row r="14" spans="1:13" x14ac:dyDescent="0.2">
      <c r="G14" s="4" t="s">
        <v>19</v>
      </c>
      <c r="H14" s="4" t="s">
        <v>3</v>
      </c>
      <c r="I14" s="4" t="s">
        <v>2</v>
      </c>
      <c r="J14" s="4" t="s">
        <v>4</v>
      </c>
      <c r="K14" s="4" t="s">
        <v>5</v>
      </c>
      <c r="L14" s="4" t="s">
        <v>6</v>
      </c>
      <c r="M14" s="4" t="s">
        <v>20</v>
      </c>
    </row>
    <row r="15" spans="1:13" x14ac:dyDescent="0.2">
      <c r="G15" s="2" t="s">
        <v>21</v>
      </c>
      <c r="H15" s="2">
        <v>377.86666666666667</v>
      </c>
      <c r="I15" s="2">
        <v>4</v>
      </c>
      <c r="J15" s="2">
        <v>94.466666666666669</v>
      </c>
      <c r="K15" s="2">
        <v>12.562056737588653</v>
      </c>
      <c r="L15" s="2">
        <v>9.7436706385574637E-6</v>
      </c>
      <c r="M15" s="2">
        <v>2.7587104697176335</v>
      </c>
    </row>
    <row r="16" spans="1:13" x14ac:dyDescent="0.2">
      <c r="G16" s="2" t="s">
        <v>22</v>
      </c>
      <c r="H16" s="2">
        <v>188</v>
      </c>
      <c r="I16" s="2">
        <v>25</v>
      </c>
      <c r="J16" s="2">
        <v>7.52</v>
      </c>
      <c r="K16" s="2"/>
      <c r="L16" s="2"/>
      <c r="M16" s="2"/>
    </row>
    <row r="17" spans="1:13" x14ac:dyDescent="0.2">
      <c r="G17" s="2"/>
      <c r="H17" s="2"/>
      <c r="I17" s="2"/>
      <c r="J17" s="2"/>
      <c r="K17" s="2"/>
      <c r="L17" s="2"/>
      <c r="M17" s="2"/>
    </row>
    <row r="18" spans="1:13" ht="15" thickBot="1" x14ac:dyDescent="0.25">
      <c r="G18" s="3" t="s">
        <v>1</v>
      </c>
      <c r="H18" s="3">
        <v>565.86666666666667</v>
      </c>
      <c r="I18" s="3">
        <v>29</v>
      </c>
      <c r="J18" s="3"/>
      <c r="K18" s="3"/>
      <c r="L18" s="3"/>
      <c r="M18" s="3"/>
    </row>
    <row r="19" spans="1:13" x14ac:dyDescent="0.2">
      <c r="A19" s="5" t="s">
        <v>23</v>
      </c>
      <c r="B19" s="5" t="s">
        <v>35</v>
      </c>
      <c r="C19" s="5"/>
      <c r="D19" s="5"/>
      <c r="E19" s="5"/>
      <c r="F19" s="5"/>
      <c r="G19" s="5"/>
    </row>
    <row r="22" spans="1:13" x14ac:dyDescent="0.2">
      <c r="A22" t="s">
        <v>24</v>
      </c>
    </row>
    <row r="23" spans="1:13" x14ac:dyDescent="0.2">
      <c r="A23" s="6" t="s">
        <v>28</v>
      </c>
      <c r="B23" s="8"/>
      <c r="C23">
        <f>ABS(J$6-J7)</f>
        <v>0.33333333333333215</v>
      </c>
      <c r="D23" s="6" t="s">
        <v>8</v>
      </c>
      <c r="F23" t="s">
        <v>9</v>
      </c>
      <c r="J23" t="str">
        <f>IF(C23&gt;A$24,"differ","")</f>
        <v/>
      </c>
    </row>
    <row r="24" spans="1:13" x14ac:dyDescent="0.2">
      <c r="A24">
        <f>4.17*SQRT(J16/2*(1/6+1/6))</f>
        <v>4.6684138634015726</v>
      </c>
      <c r="B24" s="8"/>
      <c r="C24">
        <f>ABS(J$6-J8)</f>
        <v>6.6666666666666661</v>
      </c>
      <c r="D24" s="6" t="s">
        <v>8</v>
      </c>
      <c r="E24" t="s">
        <v>26</v>
      </c>
      <c r="F24" t="s">
        <v>10</v>
      </c>
    </row>
    <row r="25" spans="1:13" x14ac:dyDescent="0.2">
      <c r="B25" s="8"/>
      <c r="C25">
        <f>ABS(J$6-J9)</f>
        <v>9</v>
      </c>
      <c r="D25" s="6" t="s">
        <v>8</v>
      </c>
      <c r="E25" t="s">
        <v>26</v>
      </c>
      <c r="F25" t="s">
        <v>11</v>
      </c>
    </row>
    <row r="26" spans="1:13" x14ac:dyDescent="0.2">
      <c r="B26" s="8"/>
      <c r="C26">
        <f>ABS(J$6-J10)</f>
        <v>2.6666666666666661</v>
      </c>
      <c r="D26" s="6" t="s">
        <v>8</v>
      </c>
      <c r="F26" t="s">
        <v>12</v>
      </c>
    </row>
    <row r="27" spans="1:13" x14ac:dyDescent="0.2">
      <c r="B27" s="8"/>
      <c r="C27">
        <f>ABS(J$7-J8)</f>
        <v>6.3333333333333339</v>
      </c>
      <c r="D27" s="6" t="s">
        <v>9</v>
      </c>
      <c r="E27" t="s">
        <v>26</v>
      </c>
      <c r="F27" t="s">
        <v>10</v>
      </c>
    </row>
    <row r="28" spans="1:13" x14ac:dyDescent="0.2">
      <c r="B28" s="8"/>
      <c r="C28">
        <f>ABS(J$7-J9)</f>
        <v>8.6666666666666679</v>
      </c>
      <c r="D28" s="6" t="s">
        <v>9</v>
      </c>
      <c r="E28" t="s">
        <v>26</v>
      </c>
      <c r="F28" t="s">
        <v>11</v>
      </c>
    </row>
    <row r="29" spans="1:13" x14ac:dyDescent="0.2">
      <c r="B29" s="8"/>
      <c r="C29">
        <f>ABS(J$7-J10)</f>
        <v>2.3333333333333339</v>
      </c>
      <c r="D29" s="6" t="s">
        <v>9</v>
      </c>
      <c r="F29" t="s">
        <v>12</v>
      </c>
    </row>
    <row r="30" spans="1:13" x14ac:dyDescent="0.2">
      <c r="B30" s="8"/>
      <c r="C30">
        <f>ABS(J$8-J9)</f>
        <v>2.3333333333333339</v>
      </c>
      <c r="D30" s="6" t="s">
        <v>10</v>
      </c>
      <c r="F30" t="s">
        <v>11</v>
      </c>
    </row>
    <row r="31" spans="1:13" x14ac:dyDescent="0.2">
      <c r="B31" s="8"/>
      <c r="C31">
        <f>ABS(J$8-J10)</f>
        <v>4</v>
      </c>
      <c r="D31" s="6" t="s">
        <v>10</v>
      </c>
      <c r="F31" t="s">
        <v>12</v>
      </c>
    </row>
    <row r="32" spans="1:13" x14ac:dyDescent="0.2">
      <c r="B32" s="8"/>
      <c r="C32">
        <f>ABS(J9-J10)</f>
        <v>6.3333333333333339</v>
      </c>
      <c r="D32" s="6" t="s">
        <v>11</v>
      </c>
      <c r="E32" t="s">
        <v>26</v>
      </c>
      <c r="F32" t="s">
        <v>12</v>
      </c>
    </row>
    <row r="34" spans="1:13" x14ac:dyDescent="0.2">
      <c r="A34" t="s">
        <v>25</v>
      </c>
    </row>
    <row r="35" spans="1:13" x14ac:dyDescent="0.2">
      <c r="A35">
        <f>ABS(A3-L$6)</f>
        <v>3.5</v>
      </c>
      <c r="B35">
        <f>ABS(B3-L$7)</f>
        <v>1</v>
      </c>
      <c r="C35">
        <f>ABS(C3-L$8)</f>
        <v>4</v>
      </c>
      <c r="D35">
        <f>ABS(D3-L$9)</f>
        <v>4.5</v>
      </c>
      <c r="E35">
        <f>ABS(E3-L$10)</f>
        <v>3.5</v>
      </c>
      <c r="G35" t="s">
        <v>13</v>
      </c>
    </row>
    <row r="36" spans="1:13" x14ac:dyDescent="0.2">
      <c r="A36">
        <f t="shared" ref="A36:A40" si="0">ABS(A4-L$6)</f>
        <v>0.5</v>
      </c>
      <c r="B36">
        <f t="shared" ref="B36:B39" si="1">ABS(B4-L$7)</f>
        <v>0</v>
      </c>
      <c r="C36">
        <f t="shared" ref="C36:C39" si="2">ABS(C4-L$8)</f>
        <v>5</v>
      </c>
      <c r="D36">
        <f t="shared" ref="D36:D39" si="3">ABS(D4-L$9)</f>
        <v>3.5</v>
      </c>
      <c r="E36">
        <f t="shared" ref="E36:E39" si="4">ABS(E4-L$10)</f>
        <v>3.5</v>
      </c>
    </row>
    <row r="37" spans="1:13" ht="15" thickBot="1" x14ac:dyDescent="0.25">
      <c r="A37">
        <f t="shared" si="0"/>
        <v>1.5</v>
      </c>
      <c r="B37">
        <f t="shared" si="1"/>
        <v>4</v>
      </c>
      <c r="C37">
        <f t="shared" si="2"/>
        <v>2</v>
      </c>
      <c r="D37">
        <f t="shared" si="3"/>
        <v>3.5</v>
      </c>
      <c r="E37">
        <f t="shared" si="4"/>
        <v>2.5</v>
      </c>
      <c r="G37" t="s">
        <v>14</v>
      </c>
    </row>
    <row r="38" spans="1:13" x14ac:dyDescent="0.2">
      <c r="A38">
        <f t="shared" si="0"/>
        <v>0.5</v>
      </c>
      <c r="B38">
        <f t="shared" si="1"/>
        <v>1</v>
      </c>
      <c r="C38">
        <f t="shared" si="2"/>
        <v>3</v>
      </c>
      <c r="D38">
        <f t="shared" si="3"/>
        <v>1.5</v>
      </c>
      <c r="E38">
        <f t="shared" si="4"/>
        <v>3.5</v>
      </c>
      <c r="G38" s="4" t="s">
        <v>15</v>
      </c>
      <c r="H38" s="4" t="s">
        <v>16</v>
      </c>
      <c r="I38" s="4" t="s">
        <v>17</v>
      </c>
      <c r="J38" s="4" t="s">
        <v>18</v>
      </c>
      <c r="K38" s="4" t="s">
        <v>7</v>
      </c>
    </row>
    <row r="39" spans="1:13" x14ac:dyDescent="0.2">
      <c r="A39">
        <f t="shared" si="0"/>
        <v>0.5</v>
      </c>
      <c r="B39">
        <f t="shared" si="1"/>
        <v>2</v>
      </c>
      <c r="C39">
        <f t="shared" si="2"/>
        <v>2</v>
      </c>
      <c r="D39">
        <f t="shared" si="3"/>
        <v>0.5</v>
      </c>
      <c r="E39">
        <f t="shared" si="4"/>
        <v>1.5</v>
      </c>
      <c r="G39" s="2" t="s">
        <v>29</v>
      </c>
      <c r="H39" s="2">
        <v>5</v>
      </c>
      <c r="I39" s="2">
        <v>6.5</v>
      </c>
      <c r="J39" s="2">
        <v>1.3</v>
      </c>
      <c r="K39" s="2">
        <v>1.7000000000000002</v>
      </c>
    </row>
    <row r="40" spans="1:13" x14ac:dyDescent="0.2">
      <c r="A40">
        <f t="shared" si="0"/>
        <v>1.5</v>
      </c>
      <c r="B40">
        <f t="shared" ref="B40" si="5">ABS(B8-L$7)</f>
        <v>0</v>
      </c>
      <c r="C40">
        <f t="shared" ref="C40" si="6">ABS(C8-L$8)</f>
        <v>2</v>
      </c>
      <c r="D40">
        <f t="shared" ref="D40" si="7">ABS(D8-L$9)</f>
        <v>0.5</v>
      </c>
      <c r="E40">
        <f t="shared" ref="E40" si="8">ABS(E8-L$10)</f>
        <v>1.5</v>
      </c>
      <c r="G40" s="2" t="s">
        <v>30</v>
      </c>
      <c r="H40" s="2">
        <v>5</v>
      </c>
      <c r="I40" s="2">
        <v>8</v>
      </c>
      <c r="J40" s="2">
        <v>1.6</v>
      </c>
      <c r="K40" s="2">
        <v>2.2999999999999998</v>
      </c>
    </row>
    <row r="41" spans="1:13" x14ac:dyDescent="0.2">
      <c r="G41" s="2" t="s">
        <v>31</v>
      </c>
      <c r="H41" s="2">
        <v>5</v>
      </c>
      <c r="I41" s="2">
        <v>16</v>
      </c>
      <c r="J41" s="2">
        <v>3.2</v>
      </c>
      <c r="K41" s="2">
        <v>1.6999999999999993</v>
      </c>
    </row>
    <row r="42" spans="1:13" x14ac:dyDescent="0.2">
      <c r="G42" s="2" t="s">
        <v>32</v>
      </c>
      <c r="H42" s="2">
        <v>5</v>
      </c>
      <c r="I42" s="2">
        <v>13.5</v>
      </c>
      <c r="J42" s="2">
        <v>2.7</v>
      </c>
      <c r="K42" s="2">
        <v>2.6999999999999993</v>
      </c>
    </row>
    <row r="43" spans="1:13" ht="15" thickBot="1" x14ac:dyDescent="0.25">
      <c r="G43" s="3" t="s">
        <v>33</v>
      </c>
      <c r="H43" s="3">
        <v>5</v>
      </c>
      <c r="I43" s="3">
        <v>14.5</v>
      </c>
      <c r="J43" s="3">
        <v>2.9</v>
      </c>
      <c r="K43" s="3">
        <v>0.80000000000000071</v>
      </c>
    </row>
    <row r="46" spans="1:13" ht="15" thickBot="1" x14ac:dyDescent="0.25">
      <c r="G46" t="s">
        <v>0</v>
      </c>
    </row>
    <row r="47" spans="1:13" x14ac:dyDescent="0.2">
      <c r="G47" s="4" t="s">
        <v>19</v>
      </c>
      <c r="H47" s="4" t="s">
        <v>3</v>
      </c>
      <c r="I47" s="4" t="s">
        <v>2</v>
      </c>
      <c r="J47" s="4" t="s">
        <v>4</v>
      </c>
      <c r="K47" s="4" t="s">
        <v>5</v>
      </c>
      <c r="L47" s="4" t="s">
        <v>6</v>
      </c>
      <c r="M47" s="4" t="s">
        <v>20</v>
      </c>
    </row>
    <row r="48" spans="1:13" x14ac:dyDescent="0.2">
      <c r="G48" s="2" t="s">
        <v>21</v>
      </c>
      <c r="H48" s="2">
        <v>14.059999999999981</v>
      </c>
      <c r="I48" s="2">
        <v>4</v>
      </c>
      <c r="J48" s="2">
        <v>3.5149999999999952</v>
      </c>
      <c r="K48" s="2">
        <v>1.9103260869565188</v>
      </c>
      <c r="L48" s="2">
        <v>0.14805269834952575</v>
      </c>
      <c r="M48" s="2">
        <v>2.8660814020156589</v>
      </c>
    </row>
    <row r="49" spans="2:13" x14ac:dyDescent="0.2">
      <c r="G49" s="2" t="s">
        <v>22</v>
      </c>
      <c r="H49" s="2">
        <v>36.800000000000004</v>
      </c>
      <c r="I49" s="2">
        <v>20</v>
      </c>
      <c r="J49" s="2">
        <v>1.8400000000000003</v>
      </c>
      <c r="K49" s="2"/>
      <c r="L49" s="2"/>
      <c r="M49" s="2"/>
    </row>
    <row r="50" spans="2:13" x14ac:dyDescent="0.2">
      <c r="G50" s="2"/>
      <c r="H50" s="2"/>
      <c r="I50" s="2"/>
      <c r="J50" s="2"/>
      <c r="K50" s="2"/>
      <c r="L50" s="2"/>
      <c r="M50" s="2"/>
    </row>
    <row r="51" spans="2:13" ht="15" thickBot="1" x14ac:dyDescent="0.25">
      <c r="G51" s="3" t="s">
        <v>1</v>
      </c>
      <c r="H51" s="3">
        <v>50.859999999999985</v>
      </c>
      <c r="I51" s="3">
        <v>24</v>
      </c>
      <c r="J51" s="3"/>
      <c r="K51" s="3"/>
      <c r="L51" s="3"/>
      <c r="M51" s="3"/>
    </row>
    <row r="52" spans="2:13" x14ac:dyDescent="0.2">
      <c r="B52" s="5" t="s">
        <v>34</v>
      </c>
      <c r="C52" s="5"/>
      <c r="D52" s="5"/>
      <c r="E52" s="5"/>
      <c r="F52" s="5"/>
      <c r="G52" s="5"/>
    </row>
    <row r="54" spans="2:13" x14ac:dyDescent="0.2">
      <c r="G54" t="s">
        <v>13</v>
      </c>
    </row>
    <row r="56" spans="2:13" ht="15" thickBot="1" x14ac:dyDescent="0.25">
      <c r="G56" t="s">
        <v>14</v>
      </c>
    </row>
    <row r="57" spans="2:13" x14ac:dyDescent="0.2">
      <c r="G57" s="4" t="s">
        <v>15</v>
      </c>
      <c r="H57" s="4" t="s">
        <v>16</v>
      </c>
      <c r="I57" s="4" t="s">
        <v>17</v>
      </c>
      <c r="J57" s="4" t="s">
        <v>18</v>
      </c>
      <c r="K57" s="4" t="s">
        <v>7</v>
      </c>
    </row>
    <row r="58" spans="2:13" x14ac:dyDescent="0.2">
      <c r="G58" s="2" t="s">
        <v>29</v>
      </c>
      <c r="H58" s="2">
        <v>6</v>
      </c>
      <c r="I58" s="2">
        <v>8</v>
      </c>
      <c r="J58" s="2">
        <v>1.3333333333333333</v>
      </c>
      <c r="K58" s="2">
        <v>1.3666666666666667</v>
      </c>
    </row>
    <row r="59" spans="2:13" x14ac:dyDescent="0.2">
      <c r="G59" s="2" t="s">
        <v>30</v>
      </c>
      <c r="H59" s="2">
        <v>6</v>
      </c>
      <c r="I59" s="2">
        <v>8</v>
      </c>
      <c r="J59" s="2">
        <v>1.3333333333333333</v>
      </c>
      <c r="K59" s="2">
        <v>2.2666666666666666</v>
      </c>
    </row>
    <row r="60" spans="2:13" x14ac:dyDescent="0.2">
      <c r="G60" s="2" t="s">
        <v>31</v>
      </c>
      <c r="H60" s="2">
        <v>6</v>
      </c>
      <c r="I60" s="2">
        <v>18</v>
      </c>
      <c r="J60" s="2">
        <v>3</v>
      </c>
      <c r="K60" s="2">
        <v>1.6</v>
      </c>
    </row>
    <row r="61" spans="2:13" x14ac:dyDescent="0.2">
      <c r="G61" s="2" t="s">
        <v>32</v>
      </c>
      <c r="H61" s="2">
        <v>6</v>
      </c>
      <c r="I61" s="2">
        <v>14</v>
      </c>
      <c r="J61" s="2">
        <v>2.3333333333333335</v>
      </c>
      <c r="K61" s="2">
        <v>2.9666666666666672</v>
      </c>
    </row>
    <row r="62" spans="2:13" ht="15" thickBot="1" x14ac:dyDescent="0.25">
      <c r="G62" s="3" t="s">
        <v>33</v>
      </c>
      <c r="H62" s="3">
        <v>6</v>
      </c>
      <c r="I62" s="3">
        <v>16</v>
      </c>
      <c r="J62" s="3">
        <v>2.6666666666666665</v>
      </c>
      <c r="K62" s="3">
        <v>0.96666666666666712</v>
      </c>
    </row>
    <row r="65" spans="7:13" ht="15" thickBot="1" x14ac:dyDescent="0.25">
      <c r="G65" t="s">
        <v>0</v>
      </c>
    </row>
    <row r="66" spans="7:13" x14ac:dyDescent="0.2">
      <c r="G66" s="4" t="s">
        <v>19</v>
      </c>
      <c r="H66" s="4" t="s">
        <v>3</v>
      </c>
      <c r="I66" s="4" t="s">
        <v>2</v>
      </c>
      <c r="J66" s="4" t="s">
        <v>4</v>
      </c>
      <c r="K66" s="4" t="s">
        <v>5</v>
      </c>
      <c r="L66" s="4" t="s">
        <v>6</v>
      </c>
      <c r="M66" s="4" t="s">
        <v>20</v>
      </c>
    </row>
    <row r="67" spans="7:13" x14ac:dyDescent="0.2">
      <c r="G67" s="2" t="s">
        <v>21</v>
      </c>
      <c r="H67" s="2">
        <v>14.133333333333354</v>
      </c>
      <c r="I67" s="2">
        <v>4</v>
      </c>
      <c r="J67" s="2">
        <v>3.5333333333333385</v>
      </c>
      <c r="K67" s="2">
        <v>1.9272727272727299</v>
      </c>
      <c r="L67" s="2">
        <v>0.13710717989282056</v>
      </c>
      <c r="M67" s="2">
        <v>2.7587104697176335</v>
      </c>
    </row>
    <row r="68" spans="7:13" x14ac:dyDescent="0.2">
      <c r="G68" s="2" t="s">
        <v>22</v>
      </c>
      <c r="H68" s="2">
        <v>45.833333333333336</v>
      </c>
      <c r="I68" s="2">
        <v>25</v>
      </c>
      <c r="J68" s="2">
        <v>1.8333333333333335</v>
      </c>
      <c r="K68" s="2"/>
      <c r="L68" s="2"/>
      <c r="M68" s="2"/>
    </row>
    <row r="69" spans="7:13" x14ac:dyDescent="0.2">
      <c r="G69" s="2"/>
      <c r="H69" s="2"/>
      <c r="I69" s="2"/>
      <c r="J69" s="2"/>
      <c r="K69" s="2"/>
      <c r="L69" s="2"/>
      <c r="M69" s="2"/>
    </row>
    <row r="70" spans="7:13" ht="15" thickBot="1" x14ac:dyDescent="0.25">
      <c r="G70" s="3" t="s">
        <v>1</v>
      </c>
      <c r="H70" s="3">
        <v>59.96666666666669</v>
      </c>
      <c r="I70" s="3">
        <v>29</v>
      </c>
      <c r="J70" s="3"/>
      <c r="K70" s="3"/>
      <c r="L70" s="3"/>
      <c r="M70" s="3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1</xdr:col>
                <xdr:colOff>600075</xdr:colOff>
                <xdr:row>22</xdr:row>
                <xdr:rowOff>9525</xdr:rowOff>
              </from>
              <to>
                <xdr:col>1</xdr:col>
                <xdr:colOff>1104900</xdr:colOff>
                <xdr:row>23</xdr:row>
                <xdr:rowOff>19050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 sizeWithCells="1">
              <from>
                <xdr:col>1</xdr:col>
                <xdr:colOff>581025</xdr:colOff>
                <xdr:row>22</xdr:row>
                <xdr:rowOff>161925</xdr:rowOff>
              </from>
              <to>
                <xdr:col>1</xdr:col>
                <xdr:colOff>1123950</xdr:colOff>
                <xdr:row>24</xdr:row>
                <xdr:rowOff>47625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autoPict="0" r:id="rId9">
            <anchor moveWithCells="1" sizeWithCells="1">
              <from>
                <xdr:col>1</xdr:col>
                <xdr:colOff>628650</xdr:colOff>
                <xdr:row>23</xdr:row>
                <xdr:rowOff>171450</xdr:rowOff>
              </from>
              <to>
                <xdr:col>1</xdr:col>
                <xdr:colOff>1114425</xdr:colOff>
                <xdr:row>25</xdr:row>
                <xdr:rowOff>57150</xdr:rowOff>
              </to>
            </anchor>
          </objectPr>
        </oleObject>
      </mc:Choice>
      <mc:Fallback>
        <oleObject progId="Equation.3" shapeId="1027" r:id="rId8"/>
      </mc:Fallback>
    </mc:AlternateContent>
    <mc:AlternateContent xmlns:mc="http://schemas.openxmlformats.org/markup-compatibility/2006">
      <mc:Choice Requires="x14">
        <oleObject progId="Equation.3" shapeId="1028" r:id="rId10">
          <objectPr defaultSize="0" autoPict="0" r:id="rId11">
            <anchor moveWithCells="1" sizeWithCells="1">
              <from>
                <xdr:col>1</xdr:col>
                <xdr:colOff>638175</xdr:colOff>
                <xdr:row>24</xdr:row>
                <xdr:rowOff>152400</xdr:rowOff>
              </from>
              <to>
                <xdr:col>1</xdr:col>
                <xdr:colOff>1123950</xdr:colOff>
                <xdr:row>26</xdr:row>
                <xdr:rowOff>38100</xdr:rowOff>
              </to>
            </anchor>
          </objectPr>
        </oleObject>
      </mc:Choice>
      <mc:Fallback>
        <oleObject progId="Equation.3" shapeId="1028" r:id="rId10"/>
      </mc:Fallback>
    </mc:AlternateContent>
    <mc:AlternateContent xmlns:mc="http://schemas.openxmlformats.org/markup-compatibility/2006">
      <mc:Choice Requires="x14">
        <oleObject progId="Equation.3" shapeId="1029" r:id="rId12">
          <objectPr defaultSize="0" autoPict="0" r:id="rId13">
            <anchor moveWithCells="1" sizeWithCells="1">
              <from>
                <xdr:col>1</xdr:col>
                <xdr:colOff>638175</xdr:colOff>
                <xdr:row>26</xdr:row>
                <xdr:rowOff>0</xdr:rowOff>
              </from>
              <to>
                <xdr:col>1</xdr:col>
                <xdr:colOff>1143000</xdr:colOff>
                <xdr:row>27</xdr:row>
                <xdr:rowOff>66675</xdr:rowOff>
              </to>
            </anchor>
          </objectPr>
        </oleObject>
      </mc:Choice>
      <mc:Fallback>
        <oleObject progId="Equation.3" shapeId="1029" r:id="rId12"/>
      </mc:Fallback>
    </mc:AlternateContent>
    <mc:AlternateContent xmlns:mc="http://schemas.openxmlformats.org/markup-compatibility/2006">
      <mc:Choice Requires="x14">
        <oleObject progId="Equation.3" shapeId="1030" r:id="rId14">
          <objectPr defaultSize="0" autoPict="0" r:id="rId15">
            <anchor moveWithCells="1" sizeWithCells="1">
              <from>
                <xdr:col>1</xdr:col>
                <xdr:colOff>628650</xdr:colOff>
                <xdr:row>27</xdr:row>
                <xdr:rowOff>0</xdr:rowOff>
              </from>
              <to>
                <xdr:col>1</xdr:col>
                <xdr:colOff>1133475</xdr:colOff>
                <xdr:row>28</xdr:row>
                <xdr:rowOff>66675</xdr:rowOff>
              </to>
            </anchor>
          </objectPr>
        </oleObject>
      </mc:Choice>
      <mc:Fallback>
        <oleObject progId="Equation.3" shapeId="1030" r:id="rId14"/>
      </mc:Fallback>
    </mc:AlternateContent>
    <mc:AlternateContent xmlns:mc="http://schemas.openxmlformats.org/markup-compatibility/2006">
      <mc:Choice Requires="x14">
        <oleObject progId="Equation.3" shapeId="1031" r:id="rId16">
          <objectPr defaultSize="0" autoPict="0" r:id="rId17">
            <anchor moveWithCells="1" sizeWithCells="1">
              <from>
                <xdr:col>1</xdr:col>
                <xdr:colOff>619125</xdr:colOff>
                <xdr:row>27</xdr:row>
                <xdr:rowOff>152400</xdr:rowOff>
              </from>
              <to>
                <xdr:col>1</xdr:col>
                <xdr:colOff>1133475</xdr:colOff>
                <xdr:row>29</xdr:row>
                <xdr:rowOff>38100</xdr:rowOff>
              </to>
            </anchor>
          </objectPr>
        </oleObject>
      </mc:Choice>
      <mc:Fallback>
        <oleObject progId="Equation.3" shapeId="1031" r:id="rId16"/>
      </mc:Fallback>
    </mc:AlternateContent>
    <mc:AlternateContent xmlns:mc="http://schemas.openxmlformats.org/markup-compatibility/2006">
      <mc:Choice Requires="x14">
        <oleObject progId="Equation.3" shapeId="1032" r:id="rId18">
          <objectPr defaultSize="0" autoPict="0" r:id="rId19">
            <anchor moveWithCells="1" sizeWithCells="1">
              <from>
                <xdr:col>1</xdr:col>
                <xdr:colOff>619125</xdr:colOff>
                <xdr:row>28</xdr:row>
                <xdr:rowOff>152400</xdr:rowOff>
              </from>
              <to>
                <xdr:col>1</xdr:col>
                <xdr:colOff>1123950</xdr:colOff>
                <xdr:row>30</xdr:row>
                <xdr:rowOff>38100</xdr:rowOff>
              </to>
            </anchor>
          </objectPr>
        </oleObject>
      </mc:Choice>
      <mc:Fallback>
        <oleObject progId="Equation.3" shapeId="1032" r:id="rId18"/>
      </mc:Fallback>
    </mc:AlternateContent>
    <mc:AlternateContent xmlns:mc="http://schemas.openxmlformats.org/markup-compatibility/2006">
      <mc:Choice Requires="x14">
        <oleObject progId="Equation.3" shapeId="1033" r:id="rId20">
          <objectPr defaultSize="0" autoPict="0" r:id="rId21">
            <anchor moveWithCells="1" sizeWithCells="1">
              <from>
                <xdr:col>1</xdr:col>
                <xdr:colOff>638175</xdr:colOff>
                <xdr:row>29</xdr:row>
                <xdr:rowOff>161925</xdr:rowOff>
              </from>
              <to>
                <xdr:col>1</xdr:col>
                <xdr:colOff>1143000</xdr:colOff>
                <xdr:row>31</xdr:row>
                <xdr:rowOff>47625</xdr:rowOff>
              </to>
            </anchor>
          </objectPr>
        </oleObject>
      </mc:Choice>
      <mc:Fallback>
        <oleObject progId="Equation.3" shapeId="1033" r:id="rId20"/>
      </mc:Fallback>
    </mc:AlternateContent>
    <mc:AlternateContent xmlns:mc="http://schemas.openxmlformats.org/markup-compatibility/2006">
      <mc:Choice Requires="x14">
        <oleObject progId="Equation.3" shapeId="1034" r:id="rId22">
          <objectPr defaultSize="0" autoPict="0" r:id="rId23">
            <anchor moveWithCells="1" sizeWithCells="1">
              <from>
                <xdr:col>1</xdr:col>
                <xdr:colOff>638175</xdr:colOff>
                <xdr:row>30</xdr:row>
                <xdr:rowOff>161925</xdr:rowOff>
              </from>
              <to>
                <xdr:col>2</xdr:col>
                <xdr:colOff>0</xdr:colOff>
                <xdr:row>32</xdr:row>
                <xdr:rowOff>47625</xdr:rowOff>
              </to>
            </anchor>
          </objectPr>
        </oleObject>
      </mc:Choice>
      <mc:Fallback>
        <oleObject progId="Equation.3" shapeId="1034" r:id="rId22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6"/>
  <sheetViews>
    <sheetView workbookViewId="0">
      <selection activeCell="P31" sqref="P31"/>
    </sheetView>
  </sheetViews>
  <sheetFormatPr defaultRowHeight="14.25" x14ac:dyDescent="0.2"/>
  <cols>
    <col min="1" max="1" width="10.125" customWidth="1"/>
    <col min="2" max="2" width="8.75" bestFit="1" customWidth="1"/>
    <col min="4" max="4" width="6.375" bestFit="1" customWidth="1"/>
    <col min="5" max="5" width="12.375" bestFit="1" customWidth="1"/>
    <col min="6" max="6" width="11.875" bestFit="1" customWidth="1"/>
    <col min="7" max="7" width="4.875" bestFit="1" customWidth="1"/>
    <col min="8" max="8" width="10.875" bestFit="1" customWidth="1"/>
    <col min="10" max="10" width="7.875" bestFit="1" customWidth="1"/>
  </cols>
  <sheetData>
    <row r="1" spans="1:13" ht="15.75" thickBot="1" x14ac:dyDescent="0.25">
      <c r="A1" s="9" t="s">
        <v>41</v>
      </c>
      <c r="B1" s="9" t="s">
        <v>42</v>
      </c>
      <c r="C1" s="10"/>
      <c r="D1" s="10"/>
      <c r="E1" s="11"/>
      <c r="F1" s="10"/>
      <c r="G1" s="10"/>
      <c r="H1" s="10"/>
      <c r="I1" s="10"/>
      <c r="J1" s="10"/>
    </row>
    <row r="2" spans="1:13" x14ac:dyDescent="0.2">
      <c r="A2" s="12">
        <v>545</v>
      </c>
      <c r="B2" s="12">
        <v>24</v>
      </c>
      <c r="C2" s="12">
        <v>-80.555999999999997</v>
      </c>
      <c r="D2" s="12">
        <v>-4.96</v>
      </c>
      <c r="E2" s="12">
        <v>399.42129629999999</v>
      </c>
      <c r="F2" s="12">
        <v>6489.1975309999998</v>
      </c>
      <c r="G2" s="12">
        <f>L$2+M$2*A2</f>
        <v>24.924089060254936</v>
      </c>
      <c r="H2" s="12">
        <v>16.2751269</v>
      </c>
      <c r="I2" s="12">
        <v>24.585100000000001</v>
      </c>
      <c r="J2" s="12">
        <v>0.85394000000000003</v>
      </c>
      <c r="L2">
        <f>INTERCEPT(B2:B37,A2:A37)</f>
        <v>-2.3696601251926843</v>
      </c>
      <c r="M2">
        <f>SLOPE(B2:B37,A2:A37)</f>
        <v>5.0080273734766277E-2</v>
      </c>
    </row>
    <row r="3" spans="1:13" x14ac:dyDescent="0.2">
      <c r="A3" s="12">
        <v>400</v>
      </c>
      <c r="B3" s="12">
        <v>13.5</v>
      </c>
      <c r="C3" s="12">
        <v>-225.56</v>
      </c>
      <c r="D3" s="12">
        <v>-15.46</v>
      </c>
      <c r="E3" s="12">
        <v>3486.7129629999999</v>
      </c>
      <c r="F3" s="12">
        <v>50875.308640000003</v>
      </c>
      <c r="G3" s="12">
        <f t="shared" ref="G3:G37" si="0">L$2+M$2*A3</f>
        <v>17.662449368713826</v>
      </c>
      <c r="H3" s="12">
        <v>127.59699500000001</v>
      </c>
      <c r="I3" s="12">
        <v>238.96</v>
      </c>
      <c r="J3" s="12">
        <v>17.326000000000001</v>
      </c>
    </row>
    <row r="4" spans="1:13" x14ac:dyDescent="0.2">
      <c r="A4" s="12">
        <v>562</v>
      </c>
      <c r="B4" s="12">
        <v>26.25</v>
      </c>
      <c r="C4" s="12">
        <v>-63.555999999999997</v>
      </c>
      <c r="D4" s="12">
        <v>-2.71</v>
      </c>
      <c r="E4" s="12">
        <v>172.12962959999999</v>
      </c>
      <c r="F4" s="12">
        <v>4039.308642</v>
      </c>
      <c r="G4" s="12">
        <f t="shared" si="0"/>
        <v>25.775453713745964</v>
      </c>
      <c r="H4" s="12">
        <v>10.1307227</v>
      </c>
      <c r="I4" s="12">
        <v>7.33507</v>
      </c>
      <c r="J4" s="12">
        <v>0.22519</v>
      </c>
    </row>
    <row r="5" spans="1:13" x14ac:dyDescent="0.2">
      <c r="A5" s="12">
        <v>540</v>
      </c>
      <c r="B5" s="12">
        <v>25</v>
      </c>
      <c r="C5" s="12">
        <v>-85.555999999999997</v>
      </c>
      <c r="D5" s="12">
        <v>-3.96</v>
      </c>
      <c r="E5" s="12">
        <v>338.65740740000001</v>
      </c>
      <c r="F5" s="12">
        <v>7319.7530859999997</v>
      </c>
      <c r="G5" s="12">
        <f t="shared" si="0"/>
        <v>24.673687691581105</v>
      </c>
      <c r="H5" s="12">
        <v>18.358188299999998</v>
      </c>
      <c r="I5" s="12">
        <v>15.6684</v>
      </c>
      <c r="J5" s="12">
        <v>0.10648000000000001</v>
      </c>
    </row>
    <row r="6" spans="1:13" x14ac:dyDescent="0.2">
      <c r="A6" s="12">
        <v>220</v>
      </c>
      <c r="B6" s="12">
        <v>9</v>
      </c>
      <c r="C6" s="12">
        <v>-405.56</v>
      </c>
      <c r="D6" s="12">
        <v>-19.96</v>
      </c>
      <c r="E6" s="12">
        <v>8094.2129629999999</v>
      </c>
      <c r="F6" s="12">
        <v>164475.30859999999</v>
      </c>
      <c r="G6" s="12">
        <f t="shared" si="0"/>
        <v>8.6480000964558972</v>
      </c>
      <c r="H6" s="12">
        <v>412.509636</v>
      </c>
      <c r="I6" s="12">
        <v>398.33499999999998</v>
      </c>
      <c r="J6" s="12">
        <v>0.1239</v>
      </c>
    </row>
    <row r="7" spans="1:13" x14ac:dyDescent="0.2">
      <c r="A7" s="12">
        <v>344</v>
      </c>
      <c r="B7" s="12">
        <v>20</v>
      </c>
      <c r="C7" s="12">
        <v>-281.56</v>
      </c>
      <c r="D7" s="12">
        <v>-8.9600000000000009</v>
      </c>
      <c r="E7" s="12">
        <v>2522.2685190000002</v>
      </c>
      <c r="F7" s="12">
        <v>79273.530859999999</v>
      </c>
      <c r="G7" s="12">
        <f t="shared" si="0"/>
        <v>14.857954039566916</v>
      </c>
      <c r="H7" s="12">
        <v>198.820696</v>
      </c>
      <c r="I7" s="12">
        <v>80.2517</v>
      </c>
      <c r="J7" s="12">
        <v>26.4406</v>
      </c>
    </row>
    <row r="8" spans="1:13" x14ac:dyDescent="0.2">
      <c r="A8" s="12">
        <v>569</v>
      </c>
      <c r="B8" s="12">
        <v>22</v>
      </c>
      <c r="C8" s="12">
        <v>-56.555999999999997</v>
      </c>
      <c r="D8" s="12">
        <v>-6.96</v>
      </c>
      <c r="E8" s="12">
        <v>393.53240740000001</v>
      </c>
      <c r="F8" s="12">
        <v>3198.5308639999998</v>
      </c>
      <c r="G8" s="12">
        <f t="shared" si="0"/>
        <v>26.126015629889327</v>
      </c>
      <c r="H8" s="12">
        <v>8.02202357</v>
      </c>
      <c r="I8" s="12">
        <v>48.418399999999998</v>
      </c>
      <c r="J8" s="12">
        <v>17.024000000000001</v>
      </c>
    </row>
    <row r="9" spans="1:13" x14ac:dyDescent="0.2">
      <c r="A9" s="12">
        <v>340</v>
      </c>
      <c r="B9" s="12">
        <v>11.25</v>
      </c>
      <c r="C9" s="12">
        <v>-285.56</v>
      </c>
      <c r="D9" s="12">
        <v>-17.71</v>
      </c>
      <c r="E9" s="12">
        <v>5056.7129629999999</v>
      </c>
      <c r="F9" s="12">
        <v>81541.975309999994</v>
      </c>
      <c r="G9" s="12">
        <f t="shared" si="0"/>
        <v>14.657632944627849</v>
      </c>
      <c r="H9" s="12">
        <v>204.510032</v>
      </c>
      <c r="I9" s="12">
        <v>313.58499999999998</v>
      </c>
      <c r="J9" s="12">
        <v>11.612</v>
      </c>
    </row>
    <row r="10" spans="1:13" x14ac:dyDescent="0.2">
      <c r="A10" s="12">
        <v>900</v>
      </c>
      <c r="B10" s="12">
        <v>50</v>
      </c>
      <c r="C10" s="12">
        <v>274.44400000000002</v>
      </c>
      <c r="D10" s="12">
        <v>21.04</v>
      </c>
      <c r="E10" s="12">
        <v>5774.7685190000002</v>
      </c>
      <c r="F10" s="12">
        <v>75319.753089999998</v>
      </c>
      <c r="G10" s="12">
        <f t="shared" si="0"/>
        <v>42.702586236096963</v>
      </c>
      <c r="H10" s="12">
        <v>188.90448799999999</v>
      </c>
      <c r="I10" s="12">
        <v>442.75200000000001</v>
      </c>
      <c r="J10" s="12">
        <v>53.252200000000002</v>
      </c>
    </row>
    <row r="11" spans="1:13" x14ac:dyDescent="0.2">
      <c r="A11" s="12">
        <v>285</v>
      </c>
      <c r="B11" s="12">
        <v>12</v>
      </c>
      <c r="C11" s="12">
        <v>-340.56</v>
      </c>
      <c r="D11" s="12">
        <v>-16.96</v>
      </c>
      <c r="E11" s="12">
        <v>5775.2546300000004</v>
      </c>
      <c r="F11" s="12">
        <v>115978.0864</v>
      </c>
      <c r="G11" s="12">
        <f t="shared" si="0"/>
        <v>11.903217889215705</v>
      </c>
      <c r="H11" s="12">
        <v>290.87696299999999</v>
      </c>
      <c r="I11" s="12">
        <v>287.58499999999998</v>
      </c>
      <c r="J11" s="12">
        <v>9.3699999999999999E-3</v>
      </c>
    </row>
    <row r="12" spans="1:13" x14ac:dyDescent="0.2">
      <c r="A12" s="12">
        <v>865</v>
      </c>
      <c r="B12" s="12">
        <v>38.75</v>
      </c>
      <c r="C12" s="12">
        <v>239.44399999999999</v>
      </c>
      <c r="D12" s="12">
        <v>9.7899999999999991</v>
      </c>
      <c r="E12" s="12">
        <v>2344.5601849999998</v>
      </c>
      <c r="F12" s="12">
        <v>57333.64198</v>
      </c>
      <c r="G12" s="12">
        <f t="shared" si="0"/>
        <v>40.949776655380148</v>
      </c>
      <c r="H12" s="12">
        <v>143.794713</v>
      </c>
      <c r="I12" s="12">
        <v>95.8767</v>
      </c>
      <c r="J12" s="12">
        <v>4.8390199999999997</v>
      </c>
    </row>
    <row r="13" spans="1:13" x14ac:dyDescent="0.2">
      <c r="A13" s="12">
        <v>831</v>
      </c>
      <c r="B13" s="12">
        <v>40</v>
      </c>
      <c r="C13" s="12">
        <v>205.44399999999999</v>
      </c>
      <c r="D13" s="12">
        <v>11.04</v>
      </c>
      <c r="E13" s="12">
        <v>2268.4490740000001</v>
      </c>
      <c r="F13" s="12">
        <v>42207.419750000001</v>
      </c>
      <c r="G13" s="12">
        <f t="shared" si="0"/>
        <v>39.247047348398098</v>
      </c>
      <c r="H13" s="12">
        <v>105.857636</v>
      </c>
      <c r="I13" s="12">
        <v>121.91800000000001</v>
      </c>
      <c r="J13" s="12">
        <v>0.56694</v>
      </c>
    </row>
    <row r="14" spans="1:13" x14ac:dyDescent="0.2">
      <c r="A14" s="12">
        <v>344</v>
      </c>
      <c r="B14" s="12">
        <v>19.5</v>
      </c>
      <c r="C14" s="12">
        <v>-281.56</v>
      </c>
      <c r="D14" s="12">
        <v>-9.4600000000000009</v>
      </c>
      <c r="E14" s="12">
        <v>2663.046296</v>
      </c>
      <c r="F14" s="12">
        <v>79273.530859999999</v>
      </c>
      <c r="G14" s="12">
        <f t="shared" si="0"/>
        <v>14.857954039566916</v>
      </c>
      <c r="H14" s="12">
        <v>198.820696</v>
      </c>
      <c r="I14" s="12">
        <v>89.460099999999997</v>
      </c>
      <c r="J14" s="12">
        <v>21.5486</v>
      </c>
    </row>
    <row r="15" spans="1:13" x14ac:dyDescent="0.2">
      <c r="A15" s="12">
        <v>360</v>
      </c>
      <c r="B15" s="12">
        <v>18</v>
      </c>
      <c r="C15" s="12">
        <v>-265.56</v>
      </c>
      <c r="D15" s="12">
        <v>-10.96</v>
      </c>
      <c r="E15" s="12">
        <v>2910.046296</v>
      </c>
      <c r="F15" s="12">
        <v>70519.753089999998</v>
      </c>
      <c r="G15" s="12">
        <f t="shared" si="0"/>
        <v>15.659238419323174</v>
      </c>
      <c r="H15" s="12">
        <v>176.865926</v>
      </c>
      <c r="I15" s="12">
        <v>120.08499999999999</v>
      </c>
      <c r="J15" s="12">
        <v>5.4791600000000003</v>
      </c>
    </row>
    <row r="16" spans="1:13" x14ac:dyDescent="0.2">
      <c r="A16" s="12">
        <v>750</v>
      </c>
      <c r="B16" s="12">
        <v>28</v>
      </c>
      <c r="C16" s="12">
        <v>124.444</v>
      </c>
      <c r="D16" s="12">
        <v>-0.96</v>
      </c>
      <c r="E16" s="12">
        <v>-119.2592593</v>
      </c>
      <c r="F16" s="12">
        <v>15486.419749999999</v>
      </c>
      <c r="G16" s="12">
        <f t="shared" si="0"/>
        <v>35.190545175882022</v>
      </c>
      <c r="H16" s="12">
        <v>38.840464500000003</v>
      </c>
      <c r="I16" s="12">
        <v>0.91839999999999999</v>
      </c>
      <c r="J16" s="12">
        <v>51.703899999999997</v>
      </c>
    </row>
    <row r="17" spans="1:10" x14ac:dyDescent="0.2">
      <c r="A17" s="12">
        <v>650</v>
      </c>
      <c r="B17" s="12">
        <v>27</v>
      </c>
      <c r="C17" s="12">
        <v>24.444400000000002</v>
      </c>
      <c r="D17" s="12">
        <v>-1.96</v>
      </c>
      <c r="E17" s="12">
        <v>-47.870370370000003</v>
      </c>
      <c r="F17" s="12">
        <v>597.5308642</v>
      </c>
      <c r="G17" s="12">
        <f t="shared" si="0"/>
        <v>30.182517802405396</v>
      </c>
      <c r="H17" s="12">
        <v>1.49862761</v>
      </c>
      <c r="I17" s="12">
        <v>3.83507</v>
      </c>
      <c r="J17" s="12">
        <v>10.128399999999999</v>
      </c>
    </row>
    <row r="18" spans="1:10" x14ac:dyDescent="0.2">
      <c r="A18" s="12">
        <v>415</v>
      </c>
      <c r="B18" s="12">
        <v>21</v>
      </c>
      <c r="C18" s="12">
        <v>-210.56</v>
      </c>
      <c r="D18" s="12">
        <v>-7.96</v>
      </c>
      <c r="E18" s="12">
        <v>1675.671296</v>
      </c>
      <c r="F18" s="12">
        <v>44333.64198</v>
      </c>
      <c r="G18" s="12">
        <f t="shared" si="0"/>
        <v>18.41365347473532</v>
      </c>
      <c r="H18" s="12">
        <v>111.190273</v>
      </c>
      <c r="I18" s="12">
        <v>63.335099999999997</v>
      </c>
      <c r="J18" s="12">
        <v>6.68919</v>
      </c>
    </row>
    <row r="19" spans="1:10" x14ac:dyDescent="0.2">
      <c r="A19" s="12">
        <v>275</v>
      </c>
      <c r="B19" s="12">
        <v>15</v>
      </c>
      <c r="C19" s="12">
        <v>-350.56</v>
      </c>
      <c r="D19" s="12">
        <v>-13.96</v>
      </c>
      <c r="E19" s="12">
        <v>4893.1712960000004</v>
      </c>
      <c r="F19" s="12">
        <v>122889.19749999999</v>
      </c>
      <c r="G19" s="12">
        <f t="shared" si="0"/>
        <v>11.402415151868041</v>
      </c>
      <c r="H19" s="12">
        <v>308.210263</v>
      </c>
      <c r="I19" s="12">
        <v>194.83500000000001</v>
      </c>
      <c r="J19" s="12">
        <v>12.942600000000001</v>
      </c>
    </row>
    <row r="20" spans="1:10" x14ac:dyDescent="0.2">
      <c r="A20" s="12">
        <v>557</v>
      </c>
      <c r="B20" s="12">
        <v>25</v>
      </c>
      <c r="C20" s="12">
        <v>-68.555999999999997</v>
      </c>
      <c r="D20" s="12">
        <v>-3.96</v>
      </c>
      <c r="E20" s="12">
        <v>271.3657407</v>
      </c>
      <c r="F20" s="12">
        <v>4699.8641980000002</v>
      </c>
      <c r="G20" s="12">
        <f t="shared" si="0"/>
        <v>25.525052345072133</v>
      </c>
      <c r="H20" s="12">
        <v>11.787418300000001</v>
      </c>
      <c r="I20" s="12">
        <v>15.6684</v>
      </c>
      <c r="J20" s="12">
        <v>0.27567999999999998</v>
      </c>
    </row>
    <row r="21" spans="1:10" x14ac:dyDescent="0.2">
      <c r="A21" s="12">
        <v>1028</v>
      </c>
      <c r="B21" s="12">
        <v>45</v>
      </c>
      <c r="C21" s="12">
        <v>402.44400000000002</v>
      </c>
      <c r="D21" s="12">
        <v>16.04</v>
      </c>
      <c r="E21" s="12">
        <v>6455.8796300000004</v>
      </c>
      <c r="F21" s="12">
        <v>161961.53090000001</v>
      </c>
      <c r="G21" s="12">
        <f t="shared" si="0"/>
        <v>49.11286127414705</v>
      </c>
      <c r="H21" s="12">
        <v>406.20499699999999</v>
      </c>
      <c r="I21" s="12">
        <v>257.33499999999998</v>
      </c>
      <c r="J21" s="12">
        <v>16.915600000000001</v>
      </c>
    </row>
    <row r="22" spans="1:10" x14ac:dyDescent="0.2">
      <c r="A22" s="12">
        <v>793</v>
      </c>
      <c r="B22" s="12">
        <v>29</v>
      </c>
      <c r="C22" s="12">
        <v>167.44399999999999</v>
      </c>
      <c r="D22" s="12">
        <v>0.04</v>
      </c>
      <c r="E22" s="12">
        <v>6.9768518520000002</v>
      </c>
      <c r="F22" s="12">
        <v>28037.64198</v>
      </c>
      <c r="G22" s="12">
        <f t="shared" si="0"/>
        <v>37.343996946476977</v>
      </c>
      <c r="H22" s="12">
        <v>70.319354200000006</v>
      </c>
      <c r="I22" s="12">
        <v>1.74E-3</v>
      </c>
      <c r="J22" s="12">
        <v>69.622299999999996</v>
      </c>
    </row>
    <row r="23" spans="1:10" x14ac:dyDescent="0.2">
      <c r="A23" s="12">
        <v>523</v>
      </c>
      <c r="B23" s="12">
        <v>21</v>
      </c>
      <c r="C23" s="12">
        <v>-102.56</v>
      </c>
      <c r="D23" s="12">
        <v>-7.96</v>
      </c>
      <c r="E23" s="12">
        <v>816.17129629999999</v>
      </c>
      <c r="F23" s="12">
        <v>10517.64198</v>
      </c>
      <c r="G23" s="12">
        <f t="shared" si="0"/>
        <v>23.822323038090079</v>
      </c>
      <c r="H23" s="12">
        <v>26.378601799999998</v>
      </c>
      <c r="I23" s="12">
        <v>63.335099999999997</v>
      </c>
      <c r="J23" s="12">
        <v>7.9655100000000001</v>
      </c>
    </row>
    <row r="24" spans="1:10" x14ac:dyDescent="0.2">
      <c r="A24" s="12">
        <v>564</v>
      </c>
      <c r="B24" s="12">
        <v>22</v>
      </c>
      <c r="C24" s="12">
        <v>-61.555999999999997</v>
      </c>
      <c r="D24" s="12">
        <v>-6.96</v>
      </c>
      <c r="E24" s="12">
        <v>428.32407410000002</v>
      </c>
      <c r="F24" s="12">
        <v>3789.0864200000001</v>
      </c>
      <c r="G24" s="12">
        <f t="shared" si="0"/>
        <v>25.875614261215496</v>
      </c>
      <c r="H24" s="12">
        <v>9.5031568800000006</v>
      </c>
      <c r="I24" s="12">
        <v>48.418399999999998</v>
      </c>
      <c r="J24" s="12">
        <v>15.0204</v>
      </c>
    </row>
    <row r="25" spans="1:10" x14ac:dyDescent="0.2">
      <c r="A25" s="12">
        <v>312</v>
      </c>
      <c r="B25" s="12">
        <v>16.5</v>
      </c>
      <c r="C25" s="12">
        <v>-313.56</v>
      </c>
      <c r="D25" s="12">
        <v>-12.46</v>
      </c>
      <c r="E25" s="12">
        <v>3906.3796299999999</v>
      </c>
      <c r="F25" s="12">
        <v>98317.086420000007</v>
      </c>
      <c r="G25" s="12">
        <f t="shared" si="0"/>
        <v>13.255385280054394</v>
      </c>
      <c r="H25" s="12">
        <v>246.58257800000001</v>
      </c>
      <c r="I25" s="12">
        <v>155.21</v>
      </c>
      <c r="J25" s="12">
        <v>10.5275</v>
      </c>
    </row>
    <row r="26" spans="1:10" x14ac:dyDescent="0.2">
      <c r="A26" s="12">
        <v>757</v>
      </c>
      <c r="B26" s="12">
        <v>37</v>
      </c>
      <c r="C26" s="12">
        <v>131.44399999999999</v>
      </c>
      <c r="D26" s="12">
        <v>8.0399999999999991</v>
      </c>
      <c r="E26" s="12">
        <v>1057.0324069999999</v>
      </c>
      <c r="F26" s="12">
        <v>17277.64198</v>
      </c>
      <c r="G26" s="12">
        <f t="shared" si="0"/>
        <v>35.541107092025385</v>
      </c>
      <c r="H26" s="12">
        <v>43.332910400000003</v>
      </c>
      <c r="I26" s="12">
        <v>64.668400000000005</v>
      </c>
      <c r="J26" s="12">
        <v>2.1283699999999999</v>
      </c>
    </row>
    <row r="27" spans="1:10" x14ac:dyDescent="0.2">
      <c r="A27" s="12">
        <v>600</v>
      </c>
      <c r="B27" s="12">
        <v>32</v>
      </c>
      <c r="C27" s="12">
        <v>-25.556000000000001</v>
      </c>
      <c r="D27" s="12">
        <v>3.04</v>
      </c>
      <c r="E27" s="12">
        <v>-77.731481479999999</v>
      </c>
      <c r="F27" s="12">
        <v>653.08641980000004</v>
      </c>
      <c r="G27" s="12">
        <f t="shared" si="0"/>
        <v>27.678504115667081</v>
      </c>
      <c r="H27" s="12">
        <v>1.63796283</v>
      </c>
      <c r="I27" s="12">
        <v>9.2517399999999999</v>
      </c>
      <c r="J27" s="12">
        <v>18.6753</v>
      </c>
    </row>
    <row r="28" spans="1:10" x14ac:dyDescent="0.2">
      <c r="A28" s="12">
        <v>796</v>
      </c>
      <c r="B28" s="12">
        <v>34</v>
      </c>
      <c r="C28" s="12">
        <v>170.44399999999999</v>
      </c>
      <c r="D28" s="12">
        <v>5.04</v>
      </c>
      <c r="E28" s="12">
        <v>859.32407409999996</v>
      </c>
      <c r="F28" s="12">
        <v>29051.308639999999</v>
      </c>
      <c r="G28" s="12">
        <f t="shared" si="0"/>
        <v>37.49423776768127</v>
      </c>
      <c r="H28" s="12">
        <v>72.861664500000003</v>
      </c>
      <c r="I28" s="12">
        <v>25.418399999999998</v>
      </c>
      <c r="J28" s="12">
        <v>12.2097</v>
      </c>
    </row>
    <row r="29" spans="1:10" x14ac:dyDescent="0.2">
      <c r="A29" s="12">
        <v>577</v>
      </c>
      <c r="B29" s="12">
        <v>25</v>
      </c>
      <c r="C29" s="12">
        <v>-48.555999999999997</v>
      </c>
      <c r="D29" s="12">
        <v>-3.96</v>
      </c>
      <c r="E29" s="12">
        <v>192.19907409999999</v>
      </c>
      <c r="F29" s="12">
        <v>2357.641975</v>
      </c>
      <c r="G29" s="12">
        <f t="shared" si="0"/>
        <v>26.526657819767458</v>
      </c>
      <c r="H29" s="12">
        <v>5.9130457999999999</v>
      </c>
      <c r="I29" s="12">
        <v>15.6684</v>
      </c>
      <c r="J29" s="12">
        <v>2.3306800000000001</v>
      </c>
    </row>
    <row r="30" spans="1:10" x14ac:dyDescent="0.2">
      <c r="A30" s="12">
        <v>500</v>
      </c>
      <c r="B30" s="12">
        <v>31</v>
      </c>
      <c r="C30" s="12">
        <v>-125.56</v>
      </c>
      <c r="D30" s="12">
        <v>2.04</v>
      </c>
      <c r="E30" s="12">
        <v>-256.34259259999999</v>
      </c>
      <c r="F30" s="12">
        <v>15764.197529999999</v>
      </c>
      <c r="G30" s="12">
        <f t="shared" si="0"/>
        <v>22.670476742190456</v>
      </c>
      <c r="H30" s="12">
        <v>39.5371405</v>
      </c>
      <c r="I30" s="12">
        <v>4.1684000000000001</v>
      </c>
      <c r="J30" s="12">
        <v>69.381</v>
      </c>
    </row>
    <row r="31" spans="1:10" x14ac:dyDescent="0.2">
      <c r="A31" s="12">
        <v>695</v>
      </c>
      <c r="B31" s="12">
        <v>24</v>
      </c>
      <c r="C31" s="12">
        <v>69.444400000000002</v>
      </c>
      <c r="D31" s="12">
        <v>-4.96</v>
      </c>
      <c r="E31" s="12">
        <v>-344.32870370000001</v>
      </c>
      <c r="F31" s="12">
        <v>4822.5308640000003</v>
      </c>
      <c r="G31" s="12">
        <f t="shared" si="0"/>
        <v>32.436130120469883</v>
      </c>
      <c r="H31" s="12">
        <v>12.0950705</v>
      </c>
      <c r="I31" s="12">
        <v>24.585100000000001</v>
      </c>
      <c r="J31" s="12">
        <v>71.168300000000002</v>
      </c>
    </row>
    <row r="32" spans="1:10" x14ac:dyDescent="0.2">
      <c r="A32" s="12">
        <v>1054</v>
      </c>
      <c r="B32" s="12">
        <v>40</v>
      </c>
      <c r="C32" s="12">
        <v>428.44400000000002</v>
      </c>
      <c r="D32" s="12">
        <v>11.04</v>
      </c>
      <c r="E32" s="12">
        <v>4730.7407409999996</v>
      </c>
      <c r="F32" s="12">
        <v>183564.64199999999</v>
      </c>
      <c r="G32" s="12">
        <f t="shared" si="0"/>
        <v>50.414948391250974</v>
      </c>
      <c r="H32" s="12">
        <v>460.38632999999999</v>
      </c>
      <c r="I32" s="12">
        <v>121.91800000000001</v>
      </c>
      <c r="J32" s="12">
        <v>108.471</v>
      </c>
    </row>
    <row r="33" spans="1:10" x14ac:dyDescent="0.2">
      <c r="A33" s="12">
        <v>486</v>
      </c>
      <c r="B33" s="12">
        <v>27</v>
      </c>
      <c r="C33" s="12">
        <v>-139.56</v>
      </c>
      <c r="D33" s="12">
        <v>-1.96</v>
      </c>
      <c r="E33" s="12">
        <v>273.29629629999999</v>
      </c>
      <c r="F33" s="12">
        <v>19475.753089999998</v>
      </c>
      <c r="G33" s="12">
        <f t="shared" si="0"/>
        <v>21.969352909903726</v>
      </c>
      <c r="H33" s="12">
        <v>48.845847399999997</v>
      </c>
      <c r="I33" s="12">
        <v>3.83507</v>
      </c>
      <c r="J33" s="12">
        <v>25.307400000000001</v>
      </c>
    </row>
    <row r="34" spans="1:10" x14ac:dyDescent="0.2">
      <c r="A34" s="12">
        <v>442</v>
      </c>
      <c r="B34" s="12">
        <v>18</v>
      </c>
      <c r="C34" s="12">
        <v>-183.56</v>
      </c>
      <c r="D34" s="12">
        <v>-10.96</v>
      </c>
      <c r="E34" s="12">
        <v>2011.4629629999999</v>
      </c>
      <c r="F34" s="12">
        <v>33692.64198</v>
      </c>
      <c r="G34" s="12">
        <f t="shared" si="0"/>
        <v>19.76582086557401</v>
      </c>
      <c r="H34" s="12">
        <v>84.502285499999999</v>
      </c>
      <c r="I34" s="12">
        <v>120.08499999999999</v>
      </c>
      <c r="J34" s="12">
        <v>3.1181199999999998</v>
      </c>
    </row>
    <row r="35" spans="1:10" x14ac:dyDescent="0.2">
      <c r="A35" s="12">
        <v>1249</v>
      </c>
      <c r="B35" s="12">
        <v>62.5</v>
      </c>
      <c r="C35" s="12">
        <v>623.44399999999996</v>
      </c>
      <c r="D35" s="12">
        <v>33.54</v>
      </c>
      <c r="E35" s="12">
        <v>20911.365740000001</v>
      </c>
      <c r="F35" s="12">
        <v>388682.97529999999</v>
      </c>
      <c r="G35" s="12">
        <f t="shared" si="0"/>
        <v>60.180601769530398</v>
      </c>
      <c r="H35" s="12">
        <v>974.83004600000004</v>
      </c>
      <c r="I35" s="12">
        <v>1125.04</v>
      </c>
      <c r="J35" s="12">
        <v>5.3796099999999996</v>
      </c>
    </row>
    <row r="36" spans="1:10" x14ac:dyDescent="0.2">
      <c r="A36" s="12">
        <v>995</v>
      </c>
      <c r="B36" s="12">
        <v>53.75</v>
      </c>
      <c r="C36" s="12">
        <v>369.44400000000002</v>
      </c>
      <c r="D36" s="12">
        <v>24.79</v>
      </c>
      <c r="E36" s="12">
        <v>9159.1435189999993</v>
      </c>
      <c r="F36" s="12">
        <v>136489.19750000001</v>
      </c>
      <c r="G36" s="12">
        <f t="shared" si="0"/>
        <v>47.460212240899764</v>
      </c>
      <c r="H36" s="12">
        <v>342.319523</v>
      </c>
      <c r="I36" s="12">
        <v>614.62699999999995</v>
      </c>
      <c r="J36" s="12">
        <v>39.561399999999999</v>
      </c>
    </row>
    <row r="37" spans="1:10" ht="15" thickBot="1" x14ac:dyDescent="0.25">
      <c r="A37" s="13">
        <v>1397</v>
      </c>
      <c r="B37" s="13">
        <v>79.5</v>
      </c>
      <c r="C37" s="13">
        <v>771.44399999999996</v>
      </c>
      <c r="D37" s="13">
        <v>50.54</v>
      </c>
      <c r="E37" s="13">
        <v>38990.087959999997</v>
      </c>
      <c r="F37" s="13">
        <v>595126.53090000001</v>
      </c>
      <c r="G37" s="12">
        <f t="shared" si="0"/>
        <v>67.59248228227581</v>
      </c>
      <c r="H37" s="13">
        <v>1492.5974699999999</v>
      </c>
      <c r="I37" s="13">
        <v>2554.46</v>
      </c>
      <c r="J37" s="13">
        <v>141.78899999999999</v>
      </c>
    </row>
    <row r="38" spans="1:10" ht="15" x14ac:dyDescent="0.25">
      <c r="A38" s="1">
        <f>SUM(A2:A37)</f>
        <v>22520</v>
      </c>
      <c r="B38" s="1">
        <f t="shared" ref="B38:J38" si="1">SUM(B2:B37)</f>
        <v>1042.5</v>
      </c>
      <c r="C38" s="1">
        <f t="shared" si="1"/>
        <v>-7.1200000000089858E-2</v>
      </c>
      <c r="D38" s="1">
        <f t="shared" si="1"/>
        <v>-5.9999999999902798E-2</v>
      </c>
      <c r="E38" s="1">
        <f t="shared" si="1"/>
        <v>137992.83333070201</v>
      </c>
      <c r="F38" s="1">
        <f t="shared" si="1"/>
        <v>2755432.8888740009</v>
      </c>
      <c r="G38" s="1">
        <f t="shared" si="1"/>
        <v>1042.5</v>
      </c>
      <c r="H38" s="1">
        <f t="shared" si="1"/>
        <v>6910.7188731899996</v>
      </c>
      <c r="I38" s="1">
        <f t="shared" si="1"/>
        <v>7771.4331900000006</v>
      </c>
      <c r="J38" s="1">
        <f t="shared" si="1"/>
        <v>860.71835999999996</v>
      </c>
    </row>
    <row r="40" spans="1:10" x14ac:dyDescent="0.2">
      <c r="A40">
        <f>STDEV(A2:A37)</f>
        <v>280.58270432842784</v>
      </c>
      <c r="B40">
        <f>STDEV(B2:B37)</f>
        <v>14.901042628909275</v>
      </c>
      <c r="J40">
        <f>J38/34</f>
        <v>25.31524588235294</v>
      </c>
    </row>
    <row r="41" spans="1:10" x14ac:dyDescent="0.2">
      <c r="A41">
        <f>A40*B40</f>
        <v>4180.9748381325498</v>
      </c>
      <c r="E41">
        <f>E38/35</f>
        <v>3942.6523808772004</v>
      </c>
      <c r="J41">
        <f>SQRT(J40)</f>
        <v>5.0314258299564489</v>
      </c>
    </row>
    <row r="42" spans="1:10" x14ac:dyDescent="0.2">
      <c r="A42">
        <f>E41/A41</f>
        <v>0.94299835170455193</v>
      </c>
    </row>
    <row r="46" spans="1:10" x14ac:dyDescent="0.2">
      <c r="A46">
        <f>INTERCEPT(B2:B37,A2:A37)</f>
        <v>-2.3696601251926843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3081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542925</xdr:colOff>
                <xdr:row>1</xdr:row>
                <xdr:rowOff>28575</xdr:rowOff>
              </to>
            </anchor>
          </objectPr>
        </oleObject>
      </mc:Choice>
      <mc:Fallback>
        <oleObject progId="Equation.3" shapeId="3081" r:id="rId4"/>
      </mc:Fallback>
    </mc:AlternateContent>
    <mc:AlternateContent xmlns:mc="http://schemas.openxmlformats.org/markup-compatibility/2006">
      <mc:Choice Requires="x14">
        <oleObject progId="Equation.3" shapeId="3080" r:id="rId6">
          <objectPr defaultSize="0" autoPict="0" r:id="rId7">
            <anchor moveWithCells="1" sizeWithCells="1">
              <from>
                <xdr:col>3</xdr:col>
                <xdr:colOff>0</xdr:colOff>
                <xdr:row>0</xdr:row>
                <xdr:rowOff>0</xdr:rowOff>
              </from>
              <to>
                <xdr:col>4</xdr:col>
                <xdr:colOff>0</xdr:colOff>
                <xdr:row>1</xdr:row>
                <xdr:rowOff>28575</xdr:rowOff>
              </to>
            </anchor>
          </objectPr>
        </oleObject>
      </mc:Choice>
      <mc:Fallback>
        <oleObject progId="Equation.3" shapeId="3080" r:id="rId6"/>
      </mc:Fallback>
    </mc:AlternateContent>
    <mc:AlternateContent xmlns:mc="http://schemas.openxmlformats.org/markup-compatibility/2006">
      <mc:Choice Requires="x14">
        <oleObject progId="Equation.3" shapeId="3079" r:id="rId8">
          <objectPr defaultSize="0" autoPict="0" r:id="rId9">
            <anchor moveWithCells="1" sizeWithCells="1">
              <from>
                <xdr:col>4</xdr:col>
                <xdr:colOff>0</xdr:colOff>
                <xdr:row>0</xdr:row>
                <xdr:rowOff>0</xdr:rowOff>
              </from>
              <to>
                <xdr:col>4</xdr:col>
                <xdr:colOff>466725</xdr:colOff>
                <xdr:row>1</xdr:row>
                <xdr:rowOff>19050</xdr:rowOff>
              </to>
            </anchor>
          </objectPr>
        </oleObject>
      </mc:Choice>
      <mc:Fallback>
        <oleObject progId="Equation.3" shapeId="3079" r:id="rId8"/>
      </mc:Fallback>
    </mc:AlternateContent>
    <mc:AlternateContent xmlns:mc="http://schemas.openxmlformats.org/markup-compatibility/2006">
      <mc:Choice Requires="x14">
        <oleObject progId="Equation.3" shapeId="3078" r:id="rId10">
          <objectPr defaultSize="0" autoPict="0" r:id="rId11">
            <anchor moveWithCells="1" sizeWithCells="1">
              <from>
                <xdr:col>4</xdr:col>
                <xdr:colOff>466725</xdr:colOff>
                <xdr:row>0</xdr:row>
                <xdr:rowOff>0</xdr:rowOff>
              </from>
              <to>
                <xdr:col>5</xdr:col>
                <xdr:colOff>0</xdr:colOff>
                <xdr:row>1</xdr:row>
                <xdr:rowOff>28575</xdr:rowOff>
              </to>
            </anchor>
          </objectPr>
        </oleObject>
      </mc:Choice>
      <mc:Fallback>
        <oleObject progId="Equation.3" shapeId="3078" r:id="rId10"/>
      </mc:Fallback>
    </mc:AlternateContent>
    <mc:AlternateContent xmlns:mc="http://schemas.openxmlformats.org/markup-compatibility/2006">
      <mc:Choice Requires="x14">
        <oleObject progId="Equation.3" shapeId="3077" r:id="rId12">
          <objectPr defaultSize="0" autoPict="0" r:id="rId13">
            <anchor moveWithCells="1" sizeWithCells="1">
              <from>
                <xdr:col>5</xdr:col>
                <xdr:colOff>0</xdr:colOff>
                <xdr:row>0</xdr:row>
                <xdr:rowOff>0</xdr:rowOff>
              </from>
              <to>
                <xdr:col>5</xdr:col>
                <xdr:colOff>590550</xdr:colOff>
                <xdr:row>1</xdr:row>
                <xdr:rowOff>47625</xdr:rowOff>
              </to>
            </anchor>
          </objectPr>
        </oleObject>
      </mc:Choice>
      <mc:Fallback>
        <oleObject progId="Equation.3" shapeId="3077" r:id="rId12"/>
      </mc:Fallback>
    </mc:AlternateContent>
    <mc:AlternateContent xmlns:mc="http://schemas.openxmlformats.org/markup-compatibility/2006">
      <mc:Choice Requires="x14">
        <oleObject progId="Equation.3" shapeId="3076" r:id="rId14">
          <objectPr defaultSize="0" autoPict="0" r:id="rId15">
            <anchor moveWithCells="1" sizeWithCells="1">
              <from>
                <xdr:col>6</xdr:col>
                <xdr:colOff>0</xdr:colOff>
                <xdr:row>0</xdr:row>
                <xdr:rowOff>0</xdr:rowOff>
              </from>
              <to>
                <xdr:col>6</xdr:col>
                <xdr:colOff>142875</xdr:colOff>
                <xdr:row>1</xdr:row>
                <xdr:rowOff>0</xdr:rowOff>
              </to>
            </anchor>
          </objectPr>
        </oleObject>
      </mc:Choice>
      <mc:Fallback>
        <oleObject progId="Equation.3" shapeId="3076" r:id="rId14"/>
      </mc:Fallback>
    </mc:AlternateContent>
    <mc:AlternateContent xmlns:mc="http://schemas.openxmlformats.org/markup-compatibility/2006">
      <mc:Choice Requires="x14">
        <oleObject progId="Equation.3" shapeId="3075" r:id="rId16">
          <objectPr defaultSize="0" autoPict="0" r:id="rId17">
            <anchor moveWithCells="1" sizeWithCells="1">
              <from>
                <xdr:col>7</xdr:col>
                <xdr:colOff>0</xdr:colOff>
                <xdr:row>0</xdr:row>
                <xdr:rowOff>0</xdr:rowOff>
              </from>
              <to>
                <xdr:col>7</xdr:col>
                <xdr:colOff>457200</xdr:colOff>
                <xdr:row>1</xdr:row>
                <xdr:rowOff>76200</xdr:rowOff>
              </to>
            </anchor>
          </objectPr>
        </oleObject>
      </mc:Choice>
      <mc:Fallback>
        <oleObject progId="Equation.3" shapeId="3075" r:id="rId16"/>
      </mc:Fallback>
    </mc:AlternateContent>
    <mc:AlternateContent xmlns:mc="http://schemas.openxmlformats.org/markup-compatibility/2006">
      <mc:Choice Requires="x14">
        <oleObject progId="Equation.3" shapeId="3074" r:id="rId18">
          <objectPr defaultSize="0" autoPict="0" r:id="rId19">
            <anchor moveWithCells="1" sizeWithCells="1">
              <from>
                <xdr:col>8</xdr:col>
                <xdr:colOff>0</xdr:colOff>
                <xdr:row>0</xdr:row>
                <xdr:rowOff>0</xdr:rowOff>
              </from>
              <to>
                <xdr:col>8</xdr:col>
                <xdr:colOff>466725</xdr:colOff>
                <xdr:row>1</xdr:row>
                <xdr:rowOff>47625</xdr:rowOff>
              </to>
            </anchor>
          </objectPr>
        </oleObject>
      </mc:Choice>
      <mc:Fallback>
        <oleObject progId="Equation.3" shapeId="3074" r:id="rId18"/>
      </mc:Fallback>
    </mc:AlternateContent>
    <mc:AlternateContent xmlns:mc="http://schemas.openxmlformats.org/markup-compatibility/2006">
      <mc:Choice Requires="x14">
        <oleObject progId="Equation.3" shapeId="3073" r:id="rId20">
          <objectPr defaultSize="0" autoPict="0" r:id="rId21">
            <anchor moveWithCells="1" sizeWithCells="1">
              <from>
                <xdr:col>9</xdr:col>
                <xdr:colOff>0</xdr:colOff>
                <xdr:row>0</xdr:row>
                <xdr:rowOff>0</xdr:rowOff>
              </from>
              <to>
                <xdr:col>9</xdr:col>
                <xdr:colOff>447675</xdr:colOff>
                <xdr:row>1</xdr:row>
                <xdr:rowOff>76200</xdr:rowOff>
              </to>
            </anchor>
          </objectPr>
        </oleObject>
      </mc:Choice>
      <mc:Fallback>
        <oleObject progId="Equation.3" shapeId="3073" r:id="rId20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sqref="A1:E38"/>
    </sheetView>
  </sheetViews>
  <sheetFormatPr defaultRowHeight="14.25" x14ac:dyDescent="0.2"/>
  <cols>
    <col min="1" max="1" width="2.875" bestFit="1" customWidth="1"/>
    <col min="2" max="2" width="7.375" bestFit="1" customWidth="1"/>
    <col min="3" max="3" width="8.75" bestFit="1" customWidth="1"/>
    <col min="4" max="5" width="8.875" bestFit="1" customWidth="1"/>
  </cols>
  <sheetData>
    <row r="1" spans="1:5" ht="15.75" thickBot="1" x14ac:dyDescent="0.3">
      <c r="B1" s="9" t="s">
        <v>41</v>
      </c>
      <c r="C1" s="9" t="s">
        <v>42</v>
      </c>
      <c r="D1" s="15" t="s">
        <v>43</v>
      </c>
      <c r="E1" s="15" t="s">
        <v>44</v>
      </c>
    </row>
    <row r="2" spans="1:5" x14ac:dyDescent="0.2">
      <c r="A2">
        <v>1</v>
      </c>
      <c r="B2" s="12">
        <v>545</v>
      </c>
      <c r="C2" s="12">
        <v>24</v>
      </c>
      <c r="D2">
        <f>B2*C2</f>
        <v>13080</v>
      </c>
      <c r="E2">
        <f>B2^2</f>
        <v>297025</v>
      </c>
    </row>
    <row r="3" spans="1:5" x14ac:dyDescent="0.2">
      <c r="A3">
        <v>2</v>
      </c>
      <c r="B3" s="12">
        <v>400</v>
      </c>
      <c r="C3" s="12">
        <v>13.5</v>
      </c>
      <c r="D3">
        <f t="shared" ref="D3:D37" si="0">B3*C3</f>
        <v>5400</v>
      </c>
      <c r="E3">
        <f t="shared" ref="E3:E37" si="1">B3^2</f>
        <v>160000</v>
      </c>
    </row>
    <row r="4" spans="1:5" x14ac:dyDescent="0.2">
      <c r="A4">
        <v>3</v>
      </c>
      <c r="B4" s="12">
        <v>562</v>
      </c>
      <c r="C4" s="12">
        <v>26.25</v>
      </c>
      <c r="D4">
        <f t="shared" si="0"/>
        <v>14752.5</v>
      </c>
      <c r="E4">
        <f t="shared" si="1"/>
        <v>315844</v>
      </c>
    </row>
    <row r="5" spans="1:5" x14ac:dyDescent="0.2">
      <c r="A5">
        <v>4</v>
      </c>
      <c r="B5" s="12">
        <v>540</v>
      </c>
      <c r="C5" s="12">
        <v>25</v>
      </c>
      <c r="D5">
        <f t="shared" si="0"/>
        <v>13500</v>
      </c>
      <c r="E5">
        <f t="shared" si="1"/>
        <v>291600</v>
      </c>
    </row>
    <row r="6" spans="1:5" x14ac:dyDescent="0.2">
      <c r="A6">
        <v>5</v>
      </c>
      <c r="B6" s="12">
        <v>220</v>
      </c>
      <c r="C6" s="12">
        <v>9</v>
      </c>
      <c r="D6">
        <f t="shared" si="0"/>
        <v>1980</v>
      </c>
      <c r="E6">
        <f t="shared" si="1"/>
        <v>48400</v>
      </c>
    </row>
    <row r="7" spans="1:5" x14ac:dyDescent="0.2">
      <c r="A7">
        <v>6</v>
      </c>
      <c r="B7" s="12">
        <v>344</v>
      </c>
      <c r="C7" s="12">
        <v>20</v>
      </c>
      <c r="D7">
        <f t="shared" si="0"/>
        <v>6880</v>
      </c>
      <c r="E7">
        <f t="shared" si="1"/>
        <v>118336</v>
      </c>
    </row>
    <row r="8" spans="1:5" x14ac:dyDescent="0.2">
      <c r="A8">
        <v>7</v>
      </c>
      <c r="B8" s="12">
        <v>569</v>
      </c>
      <c r="C8" s="12">
        <v>22</v>
      </c>
      <c r="D8">
        <f t="shared" si="0"/>
        <v>12518</v>
      </c>
      <c r="E8">
        <f t="shared" si="1"/>
        <v>323761</v>
      </c>
    </row>
    <row r="9" spans="1:5" x14ac:dyDescent="0.2">
      <c r="A9">
        <v>8</v>
      </c>
      <c r="B9" s="12">
        <v>340</v>
      </c>
      <c r="C9" s="12">
        <v>11.25</v>
      </c>
      <c r="D9">
        <f t="shared" si="0"/>
        <v>3825</v>
      </c>
      <c r="E9">
        <f t="shared" si="1"/>
        <v>115600</v>
      </c>
    </row>
    <row r="10" spans="1:5" x14ac:dyDescent="0.2">
      <c r="A10">
        <v>9</v>
      </c>
      <c r="B10" s="12">
        <v>900</v>
      </c>
      <c r="C10" s="12">
        <v>50</v>
      </c>
      <c r="D10">
        <f t="shared" si="0"/>
        <v>45000</v>
      </c>
      <c r="E10">
        <f t="shared" si="1"/>
        <v>810000</v>
      </c>
    </row>
    <row r="11" spans="1:5" x14ac:dyDescent="0.2">
      <c r="A11">
        <v>10</v>
      </c>
      <c r="B11" s="12">
        <v>285</v>
      </c>
      <c r="C11" s="12">
        <v>12</v>
      </c>
      <c r="D11">
        <f t="shared" si="0"/>
        <v>3420</v>
      </c>
      <c r="E11">
        <f t="shared" si="1"/>
        <v>81225</v>
      </c>
    </row>
    <row r="12" spans="1:5" x14ac:dyDescent="0.2">
      <c r="A12">
        <v>11</v>
      </c>
      <c r="B12" s="12">
        <v>865</v>
      </c>
      <c r="C12" s="12">
        <v>38.75</v>
      </c>
      <c r="D12">
        <f t="shared" si="0"/>
        <v>33518.75</v>
      </c>
      <c r="E12">
        <f t="shared" si="1"/>
        <v>748225</v>
      </c>
    </row>
    <row r="13" spans="1:5" x14ac:dyDescent="0.2">
      <c r="A13">
        <v>12</v>
      </c>
      <c r="B13" s="12">
        <v>831</v>
      </c>
      <c r="C13" s="12">
        <v>40</v>
      </c>
      <c r="D13">
        <f t="shared" si="0"/>
        <v>33240</v>
      </c>
      <c r="E13">
        <f t="shared" si="1"/>
        <v>690561</v>
      </c>
    </row>
    <row r="14" spans="1:5" x14ac:dyDescent="0.2">
      <c r="A14">
        <v>13</v>
      </c>
      <c r="B14" s="12">
        <v>344</v>
      </c>
      <c r="C14" s="12">
        <v>19.5</v>
      </c>
      <c r="D14">
        <f t="shared" si="0"/>
        <v>6708</v>
      </c>
      <c r="E14">
        <f t="shared" si="1"/>
        <v>118336</v>
      </c>
    </row>
    <row r="15" spans="1:5" x14ac:dyDescent="0.2">
      <c r="A15">
        <v>14</v>
      </c>
      <c r="B15" s="12">
        <v>360</v>
      </c>
      <c r="C15" s="12">
        <v>18</v>
      </c>
      <c r="D15">
        <f t="shared" si="0"/>
        <v>6480</v>
      </c>
      <c r="E15">
        <f t="shared" si="1"/>
        <v>129600</v>
      </c>
    </row>
    <row r="16" spans="1:5" x14ac:dyDescent="0.2">
      <c r="A16">
        <v>15</v>
      </c>
      <c r="B16" s="12">
        <v>750</v>
      </c>
      <c r="C16" s="12">
        <v>28</v>
      </c>
      <c r="D16">
        <f t="shared" si="0"/>
        <v>21000</v>
      </c>
      <c r="E16">
        <f t="shared" si="1"/>
        <v>562500</v>
      </c>
    </row>
    <row r="17" spans="1:5" x14ac:dyDescent="0.2">
      <c r="A17">
        <v>16</v>
      </c>
      <c r="B17" s="12">
        <v>650</v>
      </c>
      <c r="C17" s="12">
        <v>27</v>
      </c>
      <c r="D17">
        <f t="shared" si="0"/>
        <v>17550</v>
      </c>
      <c r="E17">
        <f t="shared" si="1"/>
        <v>422500</v>
      </c>
    </row>
    <row r="18" spans="1:5" x14ac:dyDescent="0.2">
      <c r="A18">
        <v>17</v>
      </c>
      <c r="B18" s="12">
        <v>415</v>
      </c>
      <c r="C18" s="12">
        <v>21</v>
      </c>
      <c r="D18">
        <f t="shared" si="0"/>
        <v>8715</v>
      </c>
      <c r="E18">
        <f t="shared" si="1"/>
        <v>172225</v>
      </c>
    </row>
    <row r="19" spans="1:5" x14ac:dyDescent="0.2">
      <c r="A19">
        <v>18</v>
      </c>
      <c r="B19" s="12">
        <v>275</v>
      </c>
      <c r="C19" s="12">
        <v>15</v>
      </c>
      <c r="D19">
        <f t="shared" si="0"/>
        <v>4125</v>
      </c>
      <c r="E19">
        <f t="shared" si="1"/>
        <v>75625</v>
      </c>
    </row>
    <row r="20" spans="1:5" x14ac:dyDescent="0.2">
      <c r="A20">
        <v>19</v>
      </c>
      <c r="B20" s="12">
        <v>557</v>
      </c>
      <c r="C20" s="12">
        <v>25</v>
      </c>
      <c r="D20">
        <f t="shared" si="0"/>
        <v>13925</v>
      </c>
      <c r="E20">
        <f t="shared" si="1"/>
        <v>310249</v>
      </c>
    </row>
    <row r="21" spans="1:5" x14ac:dyDescent="0.2">
      <c r="A21">
        <v>20</v>
      </c>
      <c r="B21" s="12">
        <v>1028</v>
      </c>
      <c r="C21" s="12">
        <v>45</v>
      </c>
      <c r="D21">
        <f t="shared" si="0"/>
        <v>46260</v>
      </c>
      <c r="E21">
        <f t="shared" si="1"/>
        <v>1056784</v>
      </c>
    </row>
    <row r="22" spans="1:5" x14ac:dyDescent="0.2">
      <c r="A22">
        <v>21</v>
      </c>
      <c r="B22" s="12">
        <v>793</v>
      </c>
      <c r="C22" s="12">
        <v>29</v>
      </c>
      <c r="D22">
        <f t="shared" si="0"/>
        <v>22997</v>
      </c>
      <c r="E22">
        <f t="shared" si="1"/>
        <v>628849</v>
      </c>
    </row>
    <row r="23" spans="1:5" x14ac:dyDescent="0.2">
      <c r="A23">
        <v>22</v>
      </c>
      <c r="B23" s="12">
        <v>523</v>
      </c>
      <c r="C23" s="12">
        <v>21</v>
      </c>
      <c r="D23">
        <f t="shared" si="0"/>
        <v>10983</v>
      </c>
      <c r="E23">
        <f t="shared" si="1"/>
        <v>273529</v>
      </c>
    </row>
    <row r="24" spans="1:5" x14ac:dyDescent="0.2">
      <c r="A24">
        <v>23</v>
      </c>
      <c r="B24" s="12">
        <v>564</v>
      </c>
      <c r="C24" s="12">
        <v>22</v>
      </c>
      <c r="D24">
        <f t="shared" si="0"/>
        <v>12408</v>
      </c>
      <c r="E24">
        <f t="shared" si="1"/>
        <v>318096</v>
      </c>
    </row>
    <row r="25" spans="1:5" x14ac:dyDescent="0.2">
      <c r="A25">
        <v>24</v>
      </c>
      <c r="B25" s="12">
        <v>312</v>
      </c>
      <c r="C25" s="12">
        <v>16.5</v>
      </c>
      <c r="D25">
        <f t="shared" si="0"/>
        <v>5148</v>
      </c>
      <c r="E25">
        <f t="shared" si="1"/>
        <v>97344</v>
      </c>
    </row>
    <row r="26" spans="1:5" x14ac:dyDescent="0.2">
      <c r="A26">
        <v>25</v>
      </c>
      <c r="B26" s="12">
        <v>757</v>
      </c>
      <c r="C26" s="12">
        <v>37</v>
      </c>
      <c r="D26">
        <f t="shared" si="0"/>
        <v>28009</v>
      </c>
      <c r="E26">
        <f t="shared" si="1"/>
        <v>573049</v>
      </c>
    </row>
    <row r="27" spans="1:5" x14ac:dyDescent="0.2">
      <c r="A27">
        <v>26</v>
      </c>
      <c r="B27" s="12">
        <v>600</v>
      </c>
      <c r="C27" s="12">
        <v>32</v>
      </c>
      <c r="D27">
        <f t="shared" si="0"/>
        <v>19200</v>
      </c>
      <c r="E27">
        <f t="shared" si="1"/>
        <v>360000</v>
      </c>
    </row>
    <row r="28" spans="1:5" x14ac:dyDescent="0.2">
      <c r="A28">
        <v>27</v>
      </c>
      <c r="B28" s="12">
        <v>796</v>
      </c>
      <c r="C28" s="12">
        <v>34</v>
      </c>
      <c r="D28">
        <f t="shared" si="0"/>
        <v>27064</v>
      </c>
      <c r="E28">
        <f t="shared" si="1"/>
        <v>633616</v>
      </c>
    </row>
    <row r="29" spans="1:5" x14ac:dyDescent="0.2">
      <c r="A29">
        <v>28</v>
      </c>
      <c r="B29" s="12">
        <v>577</v>
      </c>
      <c r="C29" s="12">
        <v>25</v>
      </c>
      <c r="D29">
        <f t="shared" si="0"/>
        <v>14425</v>
      </c>
      <c r="E29">
        <f t="shared" si="1"/>
        <v>332929</v>
      </c>
    </row>
    <row r="30" spans="1:5" x14ac:dyDescent="0.2">
      <c r="A30">
        <v>29</v>
      </c>
      <c r="B30" s="12">
        <v>500</v>
      </c>
      <c r="C30" s="12">
        <v>31</v>
      </c>
      <c r="D30">
        <f t="shared" si="0"/>
        <v>15500</v>
      </c>
      <c r="E30">
        <f t="shared" si="1"/>
        <v>250000</v>
      </c>
    </row>
    <row r="31" spans="1:5" x14ac:dyDescent="0.2">
      <c r="A31">
        <v>30</v>
      </c>
      <c r="B31" s="12">
        <v>695</v>
      </c>
      <c r="C31" s="12">
        <v>24</v>
      </c>
      <c r="D31">
        <f t="shared" si="0"/>
        <v>16680</v>
      </c>
      <c r="E31">
        <f t="shared" si="1"/>
        <v>483025</v>
      </c>
    </row>
    <row r="32" spans="1:5" x14ac:dyDescent="0.2">
      <c r="A32">
        <v>31</v>
      </c>
      <c r="B32" s="12">
        <v>1054</v>
      </c>
      <c r="C32" s="12">
        <v>40</v>
      </c>
      <c r="D32">
        <f t="shared" si="0"/>
        <v>42160</v>
      </c>
      <c r="E32">
        <f t="shared" si="1"/>
        <v>1110916</v>
      </c>
    </row>
    <row r="33" spans="1:5" x14ac:dyDescent="0.2">
      <c r="A33">
        <v>32</v>
      </c>
      <c r="B33" s="12">
        <v>486</v>
      </c>
      <c r="C33" s="12">
        <v>27</v>
      </c>
      <c r="D33">
        <f t="shared" si="0"/>
        <v>13122</v>
      </c>
      <c r="E33">
        <f t="shared" si="1"/>
        <v>236196</v>
      </c>
    </row>
    <row r="34" spans="1:5" x14ac:dyDescent="0.2">
      <c r="A34">
        <v>33</v>
      </c>
      <c r="B34" s="12">
        <v>442</v>
      </c>
      <c r="C34" s="12">
        <v>18</v>
      </c>
      <c r="D34">
        <f t="shared" si="0"/>
        <v>7956</v>
      </c>
      <c r="E34">
        <f t="shared" si="1"/>
        <v>195364</v>
      </c>
    </row>
    <row r="35" spans="1:5" x14ac:dyDescent="0.2">
      <c r="A35">
        <v>34</v>
      </c>
      <c r="B35" s="12">
        <v>1249</v>
      </c>
      <c r="C35" s="12">
        <v>62.5</v>
      </c>
      <c r="D35">
        <f t="shared" si="0"/>
        <v>78062.5</v>
      </c>
      <c r="E35">
        <f t="shared" si="1"/>
        <v>1560001</v>
      </c>
    </row>
    <row r="36" spans="1:5" x14ac:dyDescent="0.2">
      <c r="A36">
        <v>35</v>
      </c>
      <c r="B36" s="12">
        <v>995</v>
      </c>
      <c r="C36" s="12">
        <v>53.75</v>
      </c>
      <c r="D36">
        <f t="shared" si="0"/>
        <v>53481.25</v>
      </c>
      <c r="E36">
        <f t="shared" si="1"/>
        <v>990025</v>
      </c>
    </row>
    <row r="37" spans="1:5" ht="15" thickBot="1" x14ac:dyDescent="0.25">
      <c r="A37">
        <v>36</v>
      </c>
      <c r="B37" s="13">
        <v>1397</v>
      </c>
      <c r="C37" s="13">
        <v>79.5</v>
      </c>
      <c r="D37" s="14">
        <f t="shared" si="0"/>
        <v>111061.5</v>
      </c>
      <c r="E37" s="14">
        <f t="shared" si="1"/>
        <v>1951609</v>
      </c>
    </row>
    <row r="38" spans="1:5" ht="15" x14ac:dyDescent="0.25">
      <c r="B38" s="1">
        <f t="shared" ref="B38:C38" si="2">SUM(B2:B37)</f>
        <v>22520</v>
      </c>
      <c r="C38" s="1">
        <f t="shared" si="2"/>
        <v>1042.5</v>
      </c>
      <c r="D38" s="1">
        <f>SUM(D2:D37)</f>
        <v>790134.5</v>
      </c>
      <c r="E38" s="1">
        <f>SUM(E2:E37)</f>
        <v>16842944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Sheet5</vt:lpstr>
      <vt:lpstr>Sheet10</vt:lpstr>
      <vt:lpstr>Sheet11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2018-04-09T14:38:54Z</cp:lastPrinted>
  <dcterms:created xsi:type="dcterms:W3CDTF">2017-12-30T11:56:17Z</dcterms:created>
  <dcterms:modified xsi:type="dcterms:W3CDTF">2018-04-21T18:09:47Z</dcterms:modified>
</cp:coreProperties>
</file>